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480" windowHeight="10830"/>
  </bookViews>
  <sheets>
    <sheet name="Punkte" sheetId="3" r:id="rId1"/>
    <sheet name="Noten" sheetId="1" r:id="rId2"/>
    <sheet name="Prozente" sheetId="2" r:id="rId3"/>
  </sheets>
  <calcPr calcId="125725"/>
</workbook>
</file>

<file path=xl/calcChain.xml><?xml version="1.0" encoding="utf-8"?>
<calcChain xmlns="http://schemas.openxmlformats.org/spreadsheetml/2006/main">
  <c r="O13" i="3"/>
  <c r="C33" i="1" l="1"/>
  <c r="D33"/>
  <c r="E33"/>
  <c r="C34"/>
  <c r="D34"/>
  <c r="E34"/>
  <c r="C35"/>
  <c r="D35"/>
  <c r="E35"/>
  <c r="C36"/>
  <c r="D36"/>
  <c r="E36"/>
  <c r="C37"/>
  <c r="D37"/>
  <c r="E37"/>
  <c r="C38"/>
  <c r="D38"/>
  <c r="E38"/>
  <c r="C39"/>
  <c r="D39"/>
  <c r="E39"/>
  <c r="O34" i="3"/>
  <c r="O35"/>
  <c r="O36"/>
  <c r="O37"/>
  <c r="O38"/>
  <c r="O39"/>
  <c r="K11" i="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10"/>
  <c r="C5"/>
  <c r="C4"/>
  <c r="C3"/>
  <c r="W3" i="3"/>
  <c r="O8"/>
  <c r="B46" i="2" s="1"/>
  <c r="M38" i="1" s="1"/>
  <c r="N39" s="1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D10"/>
  <c r="C10"/>
  <c r="D5"/>
  <c r="D4"/>
  <c r="D3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O14" i="3"/>
  <c r="O15"/>
  <c r="O16"/>
  <c r="O17"/>
  <c r="O18"/>
  <c r="O19"/>
  <c r="O20"/>
  <c r="O21"/>
  <c r="O23"/>
  <c r="O24"/>
  <c r="O25"/>
  <c r="O26"/>
  <c r="O27"/>
  <c r="O28"/>
  <c r="O29"/>
  <c r="O30"/>
  <c r="O31"/>
  <c r="O32"/>
  <c r="O33"/>
  <c r="E10" i="1"/>
  <c r="T50" i="3"/>
  <c r="T49"/>
  <c r="T45"/>
  <c r="T44"/>
  <c r="T43"/>
  <c r="T42"/>
  <c r="T41"/>
  <c r="T40"/>
  <c r="J40" i="1"/>
  <c r="J41"/>
  <c r="J42"/>
  <c r="J43"/>
  <c r="J44"/>
  <c r="J45"/>
  <c r="J49"/>
  <c r="J50"/>
  <c r="X25" i="3" l="1"/>
  <c r="W38"/>
  <c r="X39" s="1"/>
  <c r="B35" i="2"/>
  <c r="M27" i="1" s="1"/>
  <c r="N28" s="1"/>
  <c r="B37" i="2"/>
  <c r="M29" i="1" s="1"/>
  <c r="N30" s="1"/>
  <c r="B39" i="2"/>
  <c r="M31" i="1" s="1"/>
  <c r="N32" s="1"/>
  <c r="B41" i="2"/>
  <c r="M33" i="1" s="1"/>
  <c r="N34" s="1"/>
  <c r="B43" i="2"/>
  <c r="M35" i="1" s="1"/>
  <c r="N36" s="1"/>
  <c r="B45" i="2"/>
  <c r="M37" i="1" s="1"/>
  <c r="N38" s="1"/>
  <c r="B47" i="2"/>
  <c r="M39" i="1" s="1"/>
  <c r="E7"/>
  <c r="B34" i="2"/>
  <c r="M26" i="1" s="1"/>
  <c r="N27" s="1"/>
  <c r="B36" i="2"/>
  <c r="M28" i="1" s="1"/>
  <c r="N29" s="1"/>
  <c r="B38" i="2"/>
  <c r="M30" i="1" s="1"/>
  <c r="N31" s="1"/>
  <c r="B40" i="2"/>
  <c r="M32" i="1" s="1"/>
  <c r="N33" s="1"/>
  <c r="B42" i="2"/>
  <c r="M34" i="1" s="1"/>
  <c r="N35" s="1"/>
  <c r="B44" i="2"/>
  <c r="M36" i="1" s="1"/>
  <c r="N37" s="1"/>
  <c r="B33" i="2"/>
  <c r="M25" i="1" s="1"/>
  <c r="N26" s="1"/>
  <c r="Q8" i="3"/>
  <c r="Q39" s="1"/>
  <c r="Q35" l="1"/>
  <c r="Q37"/>
  <c r="R34"/>
  <c r="S34" s="1"/>
  <c r="I34" i="1" s="1"/>
  <c r="R35" i="3"/>
  <c r="S35" s="1"/>
  <c r="I35" i="1" s="1"/>
  <c r="R36" i="3"/>
  <c r="S36" s="1"/>
  <c r="I36" i="1" s="1"/>
  <c r="R37" i="3"/>
  <c r="S37" s="1"/>
  <c r="I37" i="1" s="1"/>
  <c r="R38" i="3"/>
  <c r="S38" s="1"/>
  <c r="I38" i="1" s="1"/>
  <c r="R39" i="3"/>
  <c r="S39" s="1"/>
  <c r="I39" i="1" s="1"/>
  <c r="P39" s="1"/>
  <c r="Q34" i="3"/>
  <c r="Q36"/>
  <c r="Q38"/>
  <c r="G7" i="1"/>
  <c r="G20" s="1"/>
  <c r="N25"/>
  <c r="R25" i="3"/>
  <c r="S25" s="1"/>
  <c r="I25" i="1" s="1"/>
  <c r="R16" i="3"/>
  <c r="S16" s="1"/>
  <c r="I16" i="1" s="1"/>
  <c r="R33" i="3"/>
  <c r="S33" s="1"/>
  <c r="I33" i="1" s="1"/>
  <c r="R20" i="3"/>
  <c r="S20" s="1"/>
  <c r="I20" i="1" s="1"/>
  <c r="R30" i="3"/>
  <c r="S30" s="1"/>
  <c r="I30" i="1" s="1"/>
  <c r="R12" i="3"/>
  <c r="S12" s="1"/>
  <c r="I12" i="1" s="1"/>
  <c r="R29" i="3"/>
  <c r="R23"/>
  <c r="S23" s="1"/>
  <c r="I23" i="1" s="1"/>
  <c r="R18" i="3"/>
  <c r="S18" s="1"/>
  <c r="I18" i="1" s="1"/>
  <c r="R26" i="3"/>
  <c r="S26" s="1"/>
  <c r="I26" i="1" s="1"/>
  <c r="R14" i="3"/>
  <c r="S14" s="1"/>
  <c r="I14" i="1" s="1"/>
  <c r="R10" i="3"/>
  <c r="S10" s="1"/>
  <c r="I10" i="1" s="1"/>
  <c r="R31" i="3"/>
  <c r="R27"/>
  <c r="S27" s="1"/>
  <c r="I27" i="1" s="1"/>
  <c r="R24" i="3"/>
  <c r="S24" s="1"/>
  <c r="I24" i="1" s="1"/>
  <c r="R22" i="3"/>
  <c r="R19"/>
  <c r="R17"/>
  <c r="R32"/>
  <c r="R28"/>
  <c r="S28" s="1"/>
  <c r="I28" i="1" s="1"/>
  <c r="R21" i="3"/>
  <c r="S21" s="1"/>
  <c r="I21" i="1" s="1"/>
  <c r="R15" i="3"/>
  <c r="S15" s="1"/>
  <c r="I15" i="1" s="1"/>
  <c r="R13" i="3"/>
  <c r="S13" s="1"/>
  <c r="I13" i="1" s="1"/>
  <c r="R11" i="3"/>
  <c r="S11" s="1"/>
  <c r="I11" i="1" s="1"/>
  <c r="T39" i="3"/>
  <c r="H10" i="1"/>
  <c r="H20"/>
  <c r="G25"/>
  <c r="H21"/>
  <c r="G22"/>
  <c r="W25" i="3"/>
  <c r="X26" s="1"/>
  <c r="W34"/>
  <c r="X35" s="1"/>
  <c r="W30"/>
  <c r="X31" s="1"/>
  <c r="W26"/>
  <c r="X27" s="1"/>
  <c r="W39"/>
  <c r="W35"/>
  <c r="X36" s="1"/>
  <c r="W31"/>
  <c r="X32" s="1"/>
  <c r="W27"/>
  <c r="X28" s="1"/>
  <c r="W36"/>
  <c r="X37" s="1"/>
  <c r="W32"/>
  <c r="X33" s="1"/>
  <c r="W28"/>
  <c r="X29" s="1"/>
  <c r="W37"/>
  <c r="X38" s="1"/>
  <c r="W33"/>
  <c r="X34" s="1"/>
  <c r="W29"/>
  <c r="X30" s="1"/>
  <c r="Q30"/>
  <c r="Q14"/>
  <c r="Q15"/>
  <c r="Q22"/>
  <c r="Q25"/>
  <c r="Q18"/>
  <c r="Q26"/>
  <c r="Q11"/>
  <c r="Q19"/>
  <c r="Q33"/>
  <c r="Q12"/>
  <c r="Q16"/>
  <c r="Q20"/>
  <c r="Q24"/>
  <c r="Q28"/>
  <c r="Q32"/>
  <c r="Q10"/>
  <c r="Q13"/>
  <c r="Q17"/>
  <c r="Q21"/>
  <c r="Q29"/>
  <c r="Q23"/>
  <c r="Q27"/>
  <c r="Q31"/>
  <c r="S31"/>
  <c r="I31" i="1" s="1"/>
  <c r="S22" i="3"/>
  <c r="I22" i="1" s="1"/>
  <c r="S19" i="3"/>
  <c r="I19" i="1" s="1"/>
  <c r="S17" i="3"/>
  <c r="I17" i="1" s="1"/>
  <c r="S29" i="3"/>
  <c r="I29" i="1" s="1"/>
  <c r="S32" i="3"/>
  <c r="I32" i="1" s="1"/>
  <c r="G23" l="1"/>
  <c r="H13"/>
  <c r="H29"/>
  <c r="G24"/>
  <c r="G33"/>
  <c r="G34"/>
  <c r="G35"/>
  <c r="G36"/>
  <c r="H33"/>
  <c r="H34"/>
  <c r="H35"/>
  <c r="H36"/>
  <c r="H38"/>
  <c r="G37"/>
  <c r="G38"/>
  <c r="G39"/>
  <c r="H39"/>
  <c r="H37"/>
  <c r="G31"/>
  <c r="G15"/>
  <c r="G30"/>
  <c r="G14"/>
  <c r="H17"/>
  <c r="H25"/>
  <c r="G12"/>
  <c r="G10"/>
  <c r="H12"/>
  <c r="H28"/>
  <c r="G21"/>
  <c r="H22"/>
  <c r="G28"/>
  <c r="H18"/>
  <c r="G27"/>
  <c r="G19"/>
  <c r="G11"/>
  <c r="G26"/>
  <c r="G18"/>
  <c r="H11"/>
  <c r="H15"/>
  <c r="H19"/>
  <c r="H23"/>
  <c r="H27"/>
  <c r="H31"/>
  <c r="G17"/>
  <c r="G32"/>
  <c r="G16"/>
  <c r="H16"/>
  <c r="H24"/>
  <c r="H32"/>
  <c r="H14"/>
  <c r="H30"/>
  <c r="G29"/>
  <c r="G13"/>
  <c r="H26"/>
  <c r="T13" i="3"/>
  <c r="P13" i="1"/>
  <c r="T24" i="3"/>
  <c r="P24" i="1"/>
  <c r="T12" i="3"/>
  <c r="P12" i="1"/>
  <c r="T16" i="3"/>
  <c r="P16" i="1"/>
  <c r="T30" i="3"/>
  <c r="P30" i="1"/>
  <c r="T38" i="3"/>
  <c r="P38" i="1"/>
  <c r="T20" i="3"/>
  <c r="P20" i="1"/>
  <c r="T25" i="3"/>
  <c r="P25" i="1"/>
  <c r="T33" i="3"/>
  <c r="P33" i="1"/>
  <c r="T11" i="3"/>
  <c r="P11" i="1"/>
  <c r="T21" i="3"/>
  <c r="P21" i="1"/>
  <c r="T36" i="3"/>
  <c r="P36" i="1"/>
  <c r="T19" i="3"/>
  <c r="P19" i="1"/>
  <c r="T27" i="3"/>
  <c r="P27" i="1"/>
  <c r="T35" i="3"/>
  <c r="P35" i="1"/>
  <c r="T32" i="3"/>
  <c r="P32" i="1"/>
  <c r="T10" i="3"/>
  <c r="T14"/>
  <c r="P14" i="1"/>
  <c r="T26" i="3"/>
  <c r="P26" i="1"/>
  <c r="T34" i="3"/>
  <c r="P34" i="1"/>
  <c r="T18" i="3"/>
  <c r="P18" i="1"/>
  <c r="T23" i="3"/>
  <c r="P23" i="1"/>
  <c r="T29" i="3"/>
  <c r="P29" i="1"/>
  <c r="T37" i="3"/>
  <c r="P37" i="1"/>
  <c r="T15" i="3"/>
  <c r="P15" i="1"/>
  <c r="T28" i="3"/>
  <c r="P28" i="1"/>
  <c r="T17" i="3"/>
  <c r="P17" i="1"/>
  <c r="T22" i="3"/>
  <c r="P22" i="1"/>
  <c r="T31" i="3"/>
  <c r="P31" i="1"/>
  <c r="J25"/>
  <c r="J33"/>
  <c r="J12"/>
  <c r="J22"/>
  <c r="J39"/>
  <c r="J24"/>
  <c r="J26" l="1"/>
  <c r="J31"/>
  <c r="J14"/>
  <c r="J15"/>
  <c r="J23"/>
  <c r="J18"/>
  <c r="J28"/>
  <c r="J17"/>
  <c r="W12" i="3"/>
  <c r="W20"/>
  <c r="W10"/>
  <c r="W14"/>
  <c r="W22"/>
  <c r="J10" i="1"/>
  <c r="P10"/>
  <c r="J34"/>
  <c r="J30"/>
  <c r="J32"/>
  <c r="J16"/>
  <c r="J35"/>
  <c r="J27"/>
  <c r="J19"/>
  <c r="J11"/>
  <c r="J38"/>
  <c r="J36"/>
  <c r="J20"/>
  <c r="J37"/>
  <c r="J29"/>
  <c r="J21"/>
  <c r="J13"/>
  <c r="W13" i="3"/>
  <c r="W21"/>
  <c r="W9"/>
  <c r="W11"/>
  <c r="W16" l="1"/>
  <c r="W17" s="1"/>
  <c r="M9" i="1"/>
  <c r="M11"/>
  <c r="M10"/>
  <c r="M20"/>
  <c r="M14"/>
  <c r="M21"/>
  <c r="M13"/>
  <c r="M22"/>
  <c r="M12"/>
  <c r="W18" i="3"/>
  <c r="M16" i="1" l="1"/>
  <c r="M17" s="1"/>
  <c r="M18" l="1"/>
</calcChain>
</file>

<file path=xl/sharedStrings.xml><?xml version="1.0" encoding="utf-8"?>
<sst xmlns="http://schemas.openxmlformats.org/spreadsheetml/2006/main" count="114" uniqueCount="73">
  <si>
    <t>Benotung</t>
  </si>
  <si>
    <t>%</t>
  </si>
  <si>
    <t>Note</t>
  </si>
  <si>
    <t>4(+)</t>
  </si>
  <si>
    <t>3(+)</t>
  </si>
  <si>
    <t>2(+)</t>
  </si>
  <si>
    <t>3(-)</t>
  </si>
  <si>
    <t>2(-)</t>
  </si>
  <si>
    <t>4(-)</t>
  </si>
  <si>
    <t>Kontrolle</t>
  </si>
  <si>
    <t>Anzahl 1</t>
  </si>
  <si>
    <t>Anzahl 2</t>
  </si>
  <si>
    <t>Anzahl 3</t>
  </si>
  <si>
    <t>Anzahl 4</t>
  </si>
  <si>
    <t>Anzahl 5</t>
  </si>
  <si>
    <t>Anzahl 6</t>
  </si>
  <si>
    <t>Summe</t>
  </si>
  <si>
    <t>Beste Note</t>
  </si>
  <si>
    <t>Schlechteste Note</t>
  </si>
  <si>
    <t>Durchschnitt</t>
  </si>
  <si>
    <t>Prozent unter 4</t>
  </si>
  <si>
    <t>Prozentsatz</t>
  </si>
  <si>
    <t>bei Bedarf</t>
  </si>
  <si>
    <t>können</t>
  </si>
  <si>
    <t xml:space="preserve">hier </t>
  </si>
  <si>
    <t xml:space="preserve">Namen </t>
  </si>
  <si>
    <t>eingebeben werden</t>
  </si>
  <si>
    <t>1(-)</t>
  </si>
  <si>
    <t>5(+)</t>
  </si>
  <si>
    <t>5(-)</t>
  </si>
  <si>
    <t>Notenberechungsprogramm Mittelstufe</t>
  </si>
  <si>
    <t>Arbeit Nr.</t>
  </si>
  <si>
    <t>geschrieben am</t>
  </si>
  <si>
    <t>Name</t>
  </si>
  <si>
    <t>Vorname</t>
  </si>
  <si>
    <t>Mustermann</t>
  </si>
  <si>
    <t>Manfred</t>
  </si>
  <si>
    <t>Notenspiegel</t>
  </si>
  <si>
    <r>
      <t xml:space="preserve">Max. Punkte </t>
    </r>
    <r>
      <rPr>
        <b/>
        <sz val="12"/>
        <color indexed="8"/>
        <rFont val="Symbol"/>
        <family val="1"/>
        <charset val="2"/>
      </rPr>
      <t>®</t>
    </r>
  </si>
  <si>
    <t>Nr.</t>
  </si>
  <si>
    <t>Punkte</t>
  </si>
  <si>
    <r>
      <t xml:space="preserve">Teilbereich EH </t>
    </r>
    <r>
      <rPr>
        <b/>
        <sz val="12"/>
        <color indexed="8"/>
        <rFont val="Symbol"/>
        <family val="1"/>
        <charset val="2"/>
      </rPr>
      <t>®</t>
    </r>
  </si>
  <si>
    <t>Punktetabelle laut Erwartungshorizont</t>
  </si>
  <si>
    <t>Fehlerquotient:</t>
  </si>
  <si>
    <t>Wörter:</t>
  </si>
  <si>
    <t>Fehler:</t>
  </si>
  <si>
    <t>Gesamt</t>
  </si>
  <si>
    <r>
      <t xml:space="preserve">S </t>
    </r>
    <r>
      <rPr>
        <b/>
        <sz val="8"/>
        <color rgb="FFFF0000"/>
        <rFont val="Arial"/>
        <family val="2"/>
      </rPr>
      <t>(FQ)</t>
    </r>
  </si>
  <si>
    <t>Hier kann die Gewichtung angepasst werden.</t>
  </si>
  <si>
    <t>Klasse &amp; Fach</t>
  </si>
  <si>
    <t>Die folgende Wertetabelle ist für die Notenstufen-Punktberechnung zuständig!</t>
  </si>
  <si>
    <t>Bitte nur ändern, wenn du weißt, was du tust!</t>
  </si>
  <si>
    <t>die kompletten Zeilen!</t>
  </si>
  <si>
    <t>Zensur</t>
  </si>
  <si>
    <t>von</t>
  </si>
  <si>
    <t>bis</t>
  </si>
  <si>
    <t>Note 1</t>
  </si>
  <si>
    <t>Note 2(+)</t>
  </si>
  <si>
    <t>Note 2</t>
  </si>
  <si>
    <t>Note 2(-)</t>
  </si>
  <si>
    <t>Note 3(+)</t>
  </si>
  <si>
    <t>Note 3</t>
  </si>
  <si>
    <t>Note 3(-)</t>
  </si>
  <si>
    <t>Note 4(+)</t>
  </si>
  <si>
    <t>Note 4</t>
  </si>
  <si>
    <t>Note 4(-)</t>
  </si>
  <si>
    <t>Note 5(+)</t>
  </si>
  <si>
    <t>Note 5</t>
  </si>
  <si>
    <t>Note 5(-)</t>
  </si>
  <si>
    <t>Note 6</t>
  </si>
  <si>
    <t>Note 1(-)</t>
  </si>
  <si>
    <t>Bei weniger Schülern nur</t>
  </si>
  <si>
    <r>
      <t xml:space="preserve">die Inhalte löschen, </t>
    </r>
    <r>
      <rPr>
        <sz val="12"/>
        <color rgb="FFFF0000"/>
        <rFont val="Arial"/>
        <family val="2"/>
      </rPr>
      <t>nicht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</si>
</sst>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0.0%"/>
    <numFmt numFmtId="166" formatCode="0.000"/>
    <numFmt numFmtId="167" formatCode="00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Symbol"/>
      <family val="1"/>
      <charset val="2"/>
    </font>
    <font>
      <b/>
      <i/>
      <sz val="16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1" fillId="0" borderId="0" xfId="0" applyFont="1"/>
    <xf numFmtId="1" fontId="2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NumberFormat="1" applyFont="1" applyBorder="1" applyAlignment="1" applyProtection="1"/>
    <xf numFmtId="1" fontId="5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right"/>
    </xf>
    <xf numFmtId="0" fontId="1" fillId="0" borderId="0" xfId="0" applyFont="1" applyAlignment="1">
      <alignment horizontal="right"/>
    </xf>
    <xf numFmtId="0" fontId="8" fillId="0" borderId="0" xfId="0" applyNumberFormat="1" applyFont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right" vertical="center"/>
    </xf>
    <xf numFmtId="1" fontId="8" fillId="0" borderId="0" xfId="0" applyNumberFormat="1" applyFont="1" applyBorder="1" applyAlignment="1" applyProtection="1">
      <alignment vertical="center"/>
    </xf>
    <xf numFmtId="0" fontId="9" fillId="0" borderId="0" xfId="0" applyFont="1" applyAlignment="1">
      <alignment horizontal="right" vertical="center"/>
    </xf>
    <xf numFmtId="14" fontId="8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right"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NumberFormat="1" applyFont="1" applyBorder="1" applyAlignment="1" applyProtection="1">
      <alignment horizontal="left"/>
    </xf>
    <xf numFmtId="0" fontId="1" fillId="0" borderId="0" xfId="0" applyFont="1" applyAlignment="1">
      <alignment horizontal="left"/>
    </xf>
    <xf numFmtId="167" fontId="7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vertical="top"/>
    </xf>
    <xf numFmtId="0" fontId="8" fillId="0" borderId="0" xfId="0" applyNumberFormat="1" applyFont="1" applyBorder="1" applyAlignment="1" applyProtection="1">
      <alignment vertical="top"/>
    </xf>
    <xf numFmtId="0" fontId="7" fillId="0" borderId="0" xfId="0" applyNumberFormat="1" applyFont="1" applyBorder="1" applyAlignment="1" applyProtection="1">
      <alignment horizontal="right" vertical="top"/>
    </xf>
    <xf numFmtId="1" fontId="8" fillId="0" borderId="0" xfId="0" applyNumberFormat="1" applyFont="1" applyBorder="1" applyAlignment="1" applyProtection="1">
      <alignment horizontal="center" vertical="top"/>
    </xf>
    <xf numFmtId="0" fontId="7" fillId="0" borderId="0" xfId="0" applyNumberFormat="1" applyFont="1" applyBorder="1" applyAlignment="1" applyProtection="1">
      <alignment horizontal="left" vertical="top"/>
    </xf>
    <xf numFmtId="0" fontId="7" fillId="0" borderId="0" xfId="0" applyNumberFormat="1" applyFont="1" applyBorder="1" applyAlignment="1" applyProtection="1">
      <alignment vertical="top"/>
    </xf>
    <xf numFmtId="0" fontId="14" fillId="0" borderId="0" xfId="0" applyNumberFormat="1" applyFont="1" applyBorder="1" applyAlignment="1" applyProtection="1">
      <alignment horizontal="left" vertical="center"/>
    </xf>
    <xf numFmtId="0" fontId="8" fillId="0" borderId="0" xfId="0" applyNumberFormat="1" applyFont="1" applyBorder="1" applyAlignment="1" applyProtection="1">
      <alignment horizontal="left" vertical="top"/>
    </xf>
    <xf numFmtId="0" fontId="4" fillId="0" borderId="0" xfId="0" applyNumberFormat="1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15" fillId="0" borderId="0" xfId="0" applyNumberFormat="1" applyFont="1" applyBorder="1" applyAlignment="1" applyProtection="1">
      <alignment horizontal="left"/>
    </xf>
    <xf numFmtId="0" fontId="15" fillId="0" borderId="0" xfId="0" applyFont="1" applyAlignment="1">
      <alignment horizontal="left"/>
    </xf>
    <xf numFmtId="0" fontId="18" fillId="0" borderId="0" xfId="0" applyNumberFormat="1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7" fillId="0" borderId="10" xfId="0" applyNumberFormat="1" applyFont="1" applyBorder="1" applyAlignment="1" applyProtection="1">
      <alignment vertical="center"/>
    </xf>
    <xf numFmtId="0" fontId="8" fillId="0" borderId="10" xfId="0" applyNumberFormat="1" applyFont="1" applyBorder="1" applyAlignment="1" applyProtection="1">
      <alignment vertical="center"/>
    </xf>
    <xf numFmtId="1" fontId="8" fillId="0" borderId="10" xfId="0" applyNumberFormat="1" applyFont="1" applyBorder="1" applyAlignment="1" applyProtection="1">
      <alignment vertical="center"/>
    </xf>
    <xf numFmtId="0" fontId="7" fillId="0" borderId="1" xfId="0" applyNumberFormat="1" applyFont="1" applyBorder="1" applyAlignment="1" applyProtection="1">
      <alignment horizontal="right" vertical="center"/>
    </xf>
    <xf numFmtId="0" fontId="7" fillId="0" borderId="12" xfId="0" applyNumberFormat="1" applyFont="1" applyBorder="1" applyAlignment="1" applyProtection="1">
      <alignment vertical="center"/>
    </xf>
    <xf numFmtId="1" fontId="7" fillId="0" borderId="19" xfId="0" applyNumberFormat="1" applyFont="1" applyBorder="1" applyAlignment="1" applyProtection="1">
      <alignment horizontal="center" vertical="center"/>
    </xf>
    <xf numFmtId="1" fontId="7" fillId="0" borderId="2" xfId="0" applyNumberFormat="1" applyFont="1" applyBorder="1" applyAlignment="1" applyProtection="1">
      <alignment horizontal="center" vertical="center"/>
    </xf>
    <xf numFmtId="0" fontId="8" fillId="0" borderId="12" xfId="0" applyNumberFormat="1" applyFont="1" applyBorder="1" applyAlignment="1" applyProtection="1">
      <alignment horizontal="right" vertical="center"/>
    </xf>
    <xf numFmtId="0" fontId="8" fillId="0" borderId="2" xfId="0" applyNumberFormat="1" applyFont="1" applyBorder="1" applyAlignment="1" applyProtection="1">
      <alignment horizontal="right" vertical="center"/>
    </xf>
    <xf numFmtId="0" fontId="8" fillId="0" borderId="2" xfId="0" applyNumberFormat="1" applyFont="1" applyBorder="1" applyAlignment="1" applyProtection="1">
      <alignment vertical="center"/>
    </xf>
    <xf numFmtId="1" fontId="8" fillId="0" borderId="2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 indent="2"/>
    </xf>
    <xf numFmtId="0" fontId="3" fillId="0" borderId="0" xfId="0" applyFont="1" applyAlignment="1">
      <alignment horizontal="left" vertical="center" indent="2"/>
    </xf>
    <xf numFmtId="167" fontId="1" fillId="0" borderId="0" xfId="0" applyNumberFormat="1" applyFont="1" applyAlignment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right" vertical="center" indent="3"/>
    </xf>
    <xf numFmtId="0" fontId="8" fillId="0" borderId="19" xfId="0" applyNumberFormat="1" applyFont="1" applyBorder="1" applyAlignment="1" applyProtection="1">
      <alignment horizontal="right" vertical="center"/>
    </xf>
    <xf numFmtId="0" fontId="9" fillId="0" borderId="11" xfId="0" applyFont="1" applyBorder="1" applyAlignment="1">
      <alignment horizontal="left" vertical="center" indent="1"/>
    </xf>
    <xf numFmtId="0" fontId="14" fillId="0" borderId="0" xfId="0" applyNumberFormat="1" applyFont="1" applyBorder="1" applyAlignment="1" applyProtection="1">
      <alignment horizontal="center" vertical="center"/>
    </xf>
    <xf numFmtId="0" fontId="19" fillId="0" borderId="0" xfId="0" applyFont="1"/>
    <xf numFmtId="0" fontId="14" fillId="0" borderId="0" xfId="0" applyNumberFormat="1" applyFont="1" applyBorder="1" applyAlignment="1" applyProtection="1">
      <alignment horizontal="left" vertical="center" indent="1"/>
    </xf>
    <xf numFmtId="1" fontId="8" fillId="0" borderId="0" xfId="0" applyNumberFormat="1" applyFont="1" applyBorder="1" applyAlignment="1" applyProtection="1">
      <alignment horizontal="left" vertical="center"/>
    </xf>
    <xf numFmtId="0" fontId="8" fillId="0" borderId="28" xfId="0" applyNumberFormat="1" applyFont="1" applyBorder="1" applyAlignment="1" applyProtection="1">
      <alignment vertical="center"/>
    </xf>
    <xf numFmtId="0" fontId="7" fillId="0" borderId="30" xfId="0" applyNumberFormat="1" applyFont="1" applyBorder="1" applyAlignment="1" applyProtection="1">
      <alignment vertical="center"/>
    </xf>
    <xf numFmtId="0" fontId="7" fillId="0" borderId="31" xfId="0" applyNumberFormat="1" applyFont="1" applyBorder="1" applyAlignment="1" applyProtection="1">
      <alignment horizontal="center" vertical="center"/>
    </xf>
    <xf numFmtId="0" fontId="7" fillId="0" borderId="32" xfId="0" applyNumberFormat="1" applyFont="1" applyBorder="1" applyAlignment="1" applyProtection="1">
      <alignment horizontal="center" vertical="center"/>
    </xf>
    <xf numFmtId="0" fontId="8" fillId="0" borderId="25" xfId="0" applyNumberFormat="1" applyFont="1" applyBorder="1" applyAlignment="1" applyProtection="1">
      <alignment vertical="center"/>
    </xf>
    <xf numFmtId="0" fontId="8" fillId="0" borderId="35" xfId="0" applyNumberFormat="1" applyFont="1" applyBorder="1" applyAlignment="1" applyProtection="1">
      <alignment vertical="center"/>
    </xf>
    <xf numFmtId="165" fontId="8" fillId="0" borderId="0" xfId="0" applyNumberFormat="1" applyFont="1" applyBorder="1" applyAlignment="1" applyProtection="1">
      <alignment horizontal="center" vertical="center"/>
    </xf>
    <xf numFmtId="166" fontId="8" fillId="0" borderId="0" xfId="0" applyNumberFormat="1" applyFont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0" fontId="8" fillId="0" borderId="38" xfId="0" applyNumberFormat="1" applyFont="1" applyBorder="1" applyAlignment="1" applyProtection="1">
      <alignment vertical="center"/>
    </xf>
    <xf numFmtId="0" fontId="8" fillId="0" borderId="40" xfId="0" applyNumberFormat="1" applyFont="1" applyBorder="1" applyAlignment="1" applyProtection="1">
      <alignment vertical="center"/>
    </xf>
    <xf numFmtId="0" fontId="8" fillId="0" borderId="42" xfId="0" applyNumberFormat="1" applyFont="1" applyBorder="1" applyAlignment="1" applyProtection="1">
      <alignment vertical="center"/>
    </xf>
    <xf numFmtId="0" fontId="8" fillId="0" borderId="38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right" vertical="center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top"/>
      <protection locked="0"/>
    </xf>
    <xf numFmtId="0" fontId="8" fillId="0" borderId="0" xfId="0" applyNumberFormat="1" applyFont="1" applyBorder="1" applyAlignment="1" applyProtection="1">
      <alignment horizontal="right" vertical="center"/>
      <protection locked="0"/>
    </xf>
    <xf numFmtId="164" fontId="14" fillId="0" borderId="0" xfId="0" applyNumberFormat="1" applyFont="1" applyBorder="1" applyAlignment="1" applyProtection="1">
      <alignment horizontal="right" vertical="center" indent="2"/>
      <protection locked="0"/>
    </xf>
    <xf numFmtId="0" fontId="8" fillId="0" borderId="13" xfId="0" applyNumberFormat="1" applyFont="1" applyBorder="1" applyAlignment="1" applyProtection="1">
      <alignment vertical="center"/>
      <protection locked="0"/>
    </xf>
    <xf numFmtId="0" fontId="8" fillId="0" borderId="16" xfId="0" applyNumberFormat="1" applyFont="1" applyBorder="1" applyAlignment="1" applyProtection="1">
      <alignment vertical="center"/>
      <protection locked="0"/>
    </xf>
    <xf numFmtId="0" fontId="8" fillId="0" borderId="8" xfId="0" applyNumberFormat="1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1" fontId="9" fillId="0" borderId="8" xfId="0" applyNumberFormat="1" applyFont="1" applyBorder="1" applyAlignment="1" applyProtection="1">
      <alignment horizontal="center" vertical="center"/>
      <protection locked="0"/>
    </xf>
    <xf numFmtId="1" fontId="8" fillId="0" borderId="24" xfId="0" applyNumberFormat="1" applyFont="1" applyBorder="1" applyAlignment="1" applyProtection="1">
      <alignment horizontal="right" vertical="center"/>
      <protection locked="0"/>
    </xf>
    <xf numFmtId="0" fontId="8" fillId="0" borderId="14" xfId="0" applyNumberFormat="1" applyFont="1" applyBorder="1" applyAlignment="1" applyProtection="1">
      <alignment vertical="center"/>
      <protection locked="0"/>
    </xf>
    <xf numFmtId="0" fontId="8" fillId="0" borderId="17" xfId="0" applyNumberFormat="1" applyFont="1" applyBorder="1" applyAlignment="1" applyProtection="1">
      <alignment vertical="center"/>
      <protection locked="0"/>
    </xf>
    <xf numFmtId="0" fontId="8" fillId="0" borderId="4" xfId="0" applyNumberFormat="1" applyFont="1" applyBorder="1" applyAlignment="1" applyProtection="1">
      <protection locked="0"/>
    </xf>
    <xf numFmtId="0" fontId="9" fillId="0" borderId="4" xfId="0" applyFont="1" applyBorder="1" applyAlignment="1" applyProtection="1">
      <alignment vertical="center"/>
      <protection locked="0"/>
    </xf>
    <xf numFmtId="1" fontId="9" fillId="0" borderId="4" xfId="0" applyNumberFormat="1" applyFont="1" applyBorder="1" applyAlignment="1" applyProtection="1">
      <alignment horizontal="center" vertical="center"/>
      <protection locked="0"/>
    </xf>
    <xf numFmtId="1" fontId="8" fillId="0" borderId="17" xfId="0" applyNumberFormat="1" applyFont="1" applyBorder="1" applyAlignment="1" applyProtection="1">
      <alignment horizontal="right" vertical="center"/>
      <protection locked="0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1" fontId="8" fillId="0" borderId="4" xfId="0" applyNumberFormat="1" applyFont="1" applyBorder="1" applyAlignment="1" applyProtection="1">
      <alignment vertical="center"/>
      <protection locked="0"/>
    </xf>
    <xf numFmtId="0" fontId="8" fillId="0" borderId="4" xfId="0" applyNumberFormat="1" applyFont="1" applyBorder="1" applyAlignment="1" applyProtection="1">
      <alignment vertical="center"/>
      <protection locked="0"/>
    </xf>
    <xf numFmtId="0" fontId="8" fillId="0" borderId="15" xfId="0" applyNumberFormat="1" applyFont="1" applyBorder="1" applyAlignment="1" applyProtection="1">
      <alignment vertical="center"/>
      <protection locked="0"/>
    </xf>
    <xf numFmtId="0" fontId="8" fillId="0" borderId="18" xfId="0" applyNumberFormat="1" applyFont="1" applyBorder="1" applyAlignment="1" applyProtection="1">
      <alignment vertical="center"/>
      <protection locked="0"/>
    </xf>
    <xf numFmtId="1" fontId="8" fillId="0" borderId="6" xfId="0" applyNumberFormat="1" applyFont="1" applyBorder="1" applyAlignment="1" applyProtection="1">
      <alignment vertical="center"/>
      <protection locked="0"/>
    </xf>
    <xf numFmtId="0" fontId="8" fillId="0" borderId="6" xfId="0" applyNumberFormat="1" applyFont="1" applyBorder="1" applyAlignment="1" applyProtection="1">
      <alignment vertical="center"/>
      <protection locked="0"/>
    </xf>
    <xf numFmtId="1" fontId="8" fillId="0" borderId="6" xfId="0" applyNumberFormat="1" applyFont="1" applyBorder="1" applyAlignment="1" applyProtection="1">
      <alignment horizontal="center" vertical="center"/>
      <protection locked="0"/>
    </xf>
    <xf numFmtId="1" fontId="8" fillId="0" borderId="18" xfId="0" applyNumberFormat="1" applyFont="1" applyBorder="1" applyAlignment="1" applyProtection="1">
      <alignment horizontal="right" vertical="center"/>
      <protection locked="0"/>
    </xf>
    <xf numFmtId="0" fontId="7" fillId="0" borderId="0" xfId="0" applyNumberFormat="1" applyFont="1" applyBorder="1" applyAlignment="1" applyProtection="1">
      <alignment horizontal="right" vertical="top"/>
      <protection hidden="1"/>
    </xf>
    <xf numFmtId="0" fontId="8" fillId="0" borderId="0" xfId="0" applyNumberFormat="1" applyFont="1" applyBorder="1" applyAlignment="1" applyProtection="1">
      <alignment horizontal="center" vertical="top"/>
      <protection hidden="1"/>
    </xf>
    <xf numFmtId="1" fontId="8" fillId="0" borderId="20" xfId="0" applyNumberFormat="1" applyFont="1" applyBorder="1" applyAlignment="1" applyProtection="1">
      <alignment horizontal="right" vertical="center"/>
      <protection locked="0" hidden="1"/>
    </xf>
    <xf numFmtId="1" fontId="8" fillId="0" borderId="21" xfId="0" applyNumberFormat="1" applyFont="1" applyBorder="1" applyAlignment="1" applyProtection="1">
      <alignment horizontal="right" vertical="center"/>
      <protection locked="0" hidden="1"/>
    </xf>
    <xf numFmtId="1" fontId="8" fillId="0" borderId="22" xfId="0" applyNumberFormat="1" applyFont="1" applyBorder="1" applyAlignment="1" applyProtection="1">
      <alignment horizontal="right" vertical="center"/>
      <protection locked="0" hidden="1"/>
    </xf>
    <xf numFmtId="1" fontId="8" fillId="0" borderId="8" xfId="0" applyNumberFormat="1" applyFont="1" applyBorder="1" applyAlignment="1" applyProtection="1">
      <alignment horizontal="center" vertical="center"/>
      <protection locked="0" hidden="1"/>
    </xf>
    <xf numFmtId="1" fontId="8" fillId="0" borderId="8" xfId="0" applyNumberFormat="1" applyFont="1" applyBorder="1" applyAlignment="1" applyProtection="1">
      <alignment vertical="center"/>
      <protection locked="0" hidden="1"/>
    </xf>
    <xf numFmtId="0" fontId="7" fillId="0" borderId="9" xfId="0" applyNumberFormat="1" applyFont="1" applyBorder="1" applyAlignment="1" applyProtection="1">
      <alignment horizontal="left" vertical="center" indent="1"/>
      <protection locked="0" hidden="1"/>
    </xf>
    <xf numFmtId="1" fontId="8" fillId="0" borderId="4" xfId="0" applyNumberFormat="1" applyFont="1" applyBorder="1" applyAlignment="1" applyProtection="1">
      <alignment horizontal="center" vertical="center"/>
      <protection locked="0" hidden="1"/>
    </xf>
    <xf numFmtId="1" fontId="8" fillId="0" borderId="4" xfId="0" applyNumberFormat="1" applyFont="1" applyBorder="1" applyAlignment="1" applyProtection="1">
      <alignment vertical="center"/>
      <protection locked="0" hidden="1"/>
    </xf>
    <xf numFmtId="0" fontId="7" fillId="0" borderId="5" xfId="0" applyNumberFormat="1" applyFont="1" applyBorder="1" applyAlignment="1" applyProtection="1">
      <alignment horizontal="left" vertical="center" indent="1"/>
      <protection locked="0" hidden="1"/>
    </xf>
    <xf numFmtId="1" fontId="8" fillId="0" borderId="6" xfId="0" applyNumberFormat="1" applyFont="1" applyBorder="1" applyAlignment="1" applyProtection="1">
      <alignment horizontal="center" vertical="center"/>
      <protection locked="0" hidden="1"/>
    </xf>
    <xf numFmtId="1" fontId="8" fillId="0" borderId="6" xfId="0" applyNumberFormat="1" applyFont="1" applyBorder="1" applyAlignment="1" applyProtection="1">
      <alignment vertical="center"/>
      <protection locked="0" hidden="1"/>
    </xf>
    <xf numFmtId="0" fontId="7" fillId="0" borderId="7" xfId="0" applyNumberFormat="1" applyFont="1" applyBorder="1" applyAlignment="1" applyProtection="1">
      <alignment horizontal="left" vertical="center" indent="1"/>
      <protection locked="0" hidden="1"/>
    </xf>
    <xf numFmtId="164" fontId="13" fillId="0" borderId="0" xfId="0" applyNumberFormat="1" applyFont="1" applyBorder="1" applyAlignment="1" applyProtection="1">
      <alignment vertical="center"/>
      <protection hidden="1"/>
    </xf>
    <xf numFmtId="0" fontId="8" fillId="0" borderId="39" xfId="0" applyNumberFormat="1" applyFont="1" applyBorder="1" applyAlignment="1" applyProtection="1">
      <alignment horizontal="center" vertical="center"/>
      <protection hidden="1"/>
    </xf>
    <xf numFmtId="0" fontId="8" fillId="0" borderId="41" xfId="0" applyNumberFormat="1" applyFont="1" applyBorder="1" applyAlignment="1" applyProtection="1">
      <alignment horizontal="center" vertical="center"/>
      <protection hidden="1"/>
    </xf>
    <xf numFmtId="0" fontId="8" fillId="0" borderId="43" xfId="0" applyNumberFormat="1" applyFont="1" applyBorder="1" applyAlignment="1" applyProtection="1">
      <alignment horizontal="center" vertical="center"/>
      <protection hidden="1"/>
    </xf>
    <xf numFmtId="165" fontId="8" fillId="0" borderId="41" xfId="0" applyNumberFormat="1" applyFont="1" applyBorder="1" applyAlignment="1" applyProtection="1">
      <alignment horizontal="center" vertical="center"/>
      <protection hidden="1"/>
    </xf>
    <xf numFmtId="166" fontId="8" fillId="0" borderId="44" xfId="0" applyNumberFormat="1" applyFont="1" applyBorder="1" applyAlignment="1" applyProtection="1">
      <alignment horizontal="center" vertical="center"/>
      <protection hidden="1"/>
    </xf>
    <xf numFmtId="164" fontId="8" fillId="0" borderId="43" xfId="0" applyNumberFormat="1" applyFont="1" applyBorder="1" applyAlignment="1" applyProtection="1">
      <alignment horizontal="center" vertical="center"/>
      <protection hidden="1"/>
    </xf>
    <xf numFmtId="164" fontId="8" fillId="0" borderId="33" xfId="0" applyNumberFormat="1" applyFont="1" applyBorder="1" applyAlignment="1" applyProtection="1">
      <alignment horizontal="right" vertical="center" indent="1"/>
      <protection hidden="1"/>
    </xf>
    <xf numFmtId="164" fontId="8" fillId="0" borderId="34" xfId="0" applyNumberFormat="1" applyFont="1" applyBorder="1" applyAlignment="1" applyProtection="1">
      <alignment horizontal="right" vertical="center" indent="1"/>
      <protection hidden="1"/>
    </xf>
    <xf numFmtId="164" fontId="8" fillId="0" borderId="36" xfId="0" applyNumberFormat="1" applyFont="1" applyBorder="1" applyAlignment="1" applyProtection="1">
      <alignment horizontal="right" vertical="center" indent="1"/>
      <protection hidden="1"/>
    </xf>
    <xf numFmtId="164" fontId="8" fillId="0" borderId="29" xfId="0" applyNumberFormat="1" applyFont="1" applyBorder="1" applyAlignment="1" applyProtection="1">
      <alignment horizontal="right" vertical="center" indent="1"/>
      <protection hidden="1"/>
    </xf>
    <xf numFmtId="164" fontId="8" fillId="0" borderId="26" xfId="0" applyNumberFormat="1" applyFont="1" applyBorder="1" applyAlignment="1" applyProtection="1">
      <alignment horizontal="right" vertical="center" indent="1"/>
      <protection hidden="1"/>
    </xf>
    <xf numFmtId="164" fontId="8" fillId="0" borderId="23" xfId="0" applyNumberFormat="1" applyFont="1" applyBorder="1" applyAlignment="1" applyProtection="1">
      <alignment horizontal="right" vertical="center" indent="1"/>
      <protection hidden="1"/>
    </xf>
    <xf numFmtId="164" fontId="8" fillId="0" borderId="27" xfId="0" applyNumberFormat="1" applyFont="1" applyBorder="1" applyAlignment="1" applyProtection="1">
      <alignment horizontal="right" vertical="center" indent="1"/>
      <protection hidden="1"/>
    </xf>
    <xf numFmtId="164" fontId="8" fillId="0" borderId="37" xfId="0" applyNumberFormat="1" applyFont="1" applyBorder="1" applyAlignment="1" applyProtection="1">
      <alignment horizontal="right" vertical="center" indent="1"/>
      <protection hidden="1"/>
    </xf>
    <xf numFmtId="49" fontId="8" fillId="0" borderId="8" xfId="0" applyNumberFormat="1" applyFont="1" applyBorder="1" applyAlignment="1" applyProtection="1">
      <alignment vertical="center"/>
      <protection locked="0" hidden="1"/>
    </xf>
    <xf numFmtId="49" fontId="9" fillId="0" borderId="8" xfId="0" applyNumberFormat="1" applyFont="1" applyBorder="1" applyAlignment="1" applyProtection="1">
      <alignment vertical="center"/>
      <protection locked="0" hidden="1"/>
    </xf>
    <xf numFmtId="49" fontId="8" fillId="0" borderId="4" xfId="0" applyNumberFormat="1" applyFont="1" applyBorder="1" applyAlignment="1" applyProtection="1">
      <alignment vertical="center"/>
      <protection locked="0" hidden="1"/>
    </xf>
    <xf numFmtId="49" fontId="9" fillId="0" borderId="4" xfId="0" applyNumberFormat="1" applyFont="1" applyBorder="1" applyAlignment="1" applyProtection="1">
      <alignment vertical="center"/>
      <protection locked="0" hidden="1"/>
    </xf>
    <xf numFmtId="49" fontId="8" fillId="0" borderId="6" xfId="0" applyNumberFormat="1" applyFont="1" applyBorder="1" applyAlignment="1" applyProtection="1">
      <alignment vertical="center"/>
      <protection locked="0" hidden="1"/>
    </xf>
    <xf numFmtId="49" fontId="9" fillId="0" borderId="6" xfId="0" applyNumberFormat="1" applyFont="1" applyBorder="1" applyAlignment="1" applyProtection="1">
      <alignment vertical="center"/>
      <protection locked="0" hidden="1"/>
    </xf>
    <xf numFmtId="1" fontId="7" fillId="0" borderId="9" xfId="0" applyNumberFormat="1" applyFont="1" applyBorder="1" applyAlignment="1" applyProtection="1">
      <alignment horizontal="left" vertical="center" indent="1"/>
      <protection locked="0" hidden="1"/>
    </xf>
    <xf numFmtId="0" fontId="8" fillId="0" borderId="0" xfId="0" applyNumberFormat="1" applyFont="1" applyBorder="1" applyAlignment="1" applyProtection="1">
      <alignment horizontal="center" vertical="center"/>
      <protection hidden="1"/>
    </xf>
    <xf numFmtId="14" fontId="8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NumberFormat="1" applyFont="1" applyBorder="1" applyAlignment="1" applyProtection="1">
      <alignment horizontal="right" vertical="center"/>
      <protection hidden="1"/>
    </xf>
    <xf numFmtId="164" fontId="14" fillId="0" borderId="0" xfId="0" applyNumberFormat="1" applyFont="1" applyBorder="1" applyAlignment="1" applyProtection="1">
      <alignment horizontal="right" vertical="center" indent="2"/>
      <protection hidden="1"/>
    </xf>
    <xf numFmtId="167" fontId="7" fillId="0" borderId="0" xfId="0" applyNumberFormat="1" applyFont="1" applyBorder="1" applyAlignment="1" applyProtection="1">
      <alignment horizontal="center" vertical="center"/>
      <protection hidden="1"/>
    </xf>
    <xf numFmtId="0" fontId="8" fillId="0" borderId="45" xfId="0" applyNumberFormat="1" applyFont="1" applyBorder="1" applyAlignment="1" applyProtection="1">
      <alignment horizontal="center" vertical="center"/>
      <protection hidden="1"/>
    </xf>
    <xf numFmtId="1" fontId="8" fillId="0" borderId="16" xfId="0" applyNumberFormat="1" applyFont="1" applyBorder="1" applyAlignment="1" applyProtection="1">
      <alignment horizontal="right" vertical="center"/>
      <protection locked="0"/>
    </xf>
    <xf numFmtId="164" fontId="5" fillId="0" borderId="0" xfId="0" applyNumberFormat="1" applyFont="1" applyBorder="1" applyAlignment="1" applyProtection="1">
      <alignment horizontal="right" vertical="center" indent="3"/>
      <protection locked="0"/>
    </xf>
    <xf numFmtId="164" fontId="1" fillId="0" borderId="0" xfId="0" applyNumberFormat="1" applyFont="1" applyAlignment="1" applyProtection="1">
      <alignment horizontal="right" vertical="center" indent="3"/>
      <protection locked="0"/>
    </xf>
    <xf numFmtId="0" fontId="7" fillId="0" borderId="0" xfId="0" applyNumberFormat="1" applyFont="1" applyBorder="1" applyAlignment="1" applyProtection="1">
      <alignment horizontal="right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0"/>
  <sheetViews>
    <sheetView tabSelected="1" zoomScaleNormal="100" workbookViewId="0">
      <selection activeCell="G12" sqref="G12"/>
    </sheetView>
  </sheetViews>
  <sheetFormatPr baseColWidth="10" defaultColWidth="9.7109375" defaultRowHeight="12.75"/>
  <cols>
    <col min="1" max="1" width="4.5703125" customWidth="1"/>
    <col min="2" max="2" width="0.7109375" customWidth="1"/>
    <col min="3" max="4" width="27.140625" customWidth="1"/>
    <col min="5" max="14" width="5.7109375" customWidth="1"/>
    <col min="15" max="15" width="8.5703125" style="9" customWidth="1"/>
    <col min="16" max="16" width="1.28515625" style="9" customWidth="1"/>
    <col min="17" max="17" width="6.42578125" style="1" customWidth="1"/>
    <col min="18" max="18" width="8.85546875" style="2" hidden="1" customWidth="1"/>
    <col min="19" max="19" width="7.5703125" style="24" customWidth="1"/>
    <col min="20" max="20" width="9.7109375" hidden="1" customWidth="1"/>
    <col min="21" max="21" width="10" style="38" customWidth="1"/>
    <col min="22" max="22" width="19.5703125" customWidth="1"/>
    <col min="23" max="24" width="8.7109375" customWidth="1"/>
    <col min="25" max="25" width="19.42578125" customWidth="1"/>
    <col min="26" max="26" width="8.7109375" customWidth="1"/>
  </cols>
  <sheetData>
    <row r="1" spans="1:25" s="3" customFormat="1" ht="30" customHeight="1" thickBot="1">
      <c r="A1" s="153" t="s">
        <v>42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5"/>
    </row>
    <row r="2" spans="1:25" s="3" customFormat="1" ht="7.5" customHeight="1">
      <c r="A2" s="10"/>
      <c r="B2" s="10"/>
      <c r="O2" s="14"/>
      <c r="P2" s="14"/>
      <c r="Q2" s="15"/>
      <c r="R2" s="16"/>
      <c r="S2" s="20"/>
      <c r="T2" s="10"/>
      <c r="U2" s="20"/>
      <c r="V2" s="10"/>
      <c r="W2" s="10"/>
    </row>
    <row r="3" spans="1:25" s="3" customFormat="1" ht="15">
      <c r="A3" s="10"/>
      <c r="B3" s="10"/>
      <c r="C3" s="10" t="s">
        <v>49</v>
      </c>
      <c r="D3" s="81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4"/>
      <c r="Q3" s="15"/>
      <c r="R3" s="16"/>
      <c r="S3" s="20"/>
      <c r="T3" s="10"/>
      <c r="U3" s="20"/>
      <c r="V3" s="28" t="s">
        <v>43</v>
      </c>
      <c r="W3" s="121" t="e">
        <f>W5*100/W4</f>
        <v>#DIV/0!</v>
      </c>
    </row>
    <row r="4" spans="1:25" s="3" customFormat="1" ht="15">
      <c r="A4" s="10"/>
      <c r="B4" s="10"/>
      <c r="C4" s="10" t="s">
        <v>31</v>
      </c>
      <c r="D4" s="81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  <c r="P4" s="14"/>
      <c r="Q4" s="15"/>
      <c r="R4" s="16"/>
      <c r="S4" s="20"/>
      <c r="T4" s="10"/>
      <c r="U4" s="20"/>
      <c r="V4" s="28" t="s">
        <v>44</v>
      </c>
      <c r="W4" s="84"/>
    </row>
    <row r="5" spans="1:25" s="3" customFormat="1" ht="15">
      <c r="A5" s="10"/>
      <c r="B5" s="10"/>
      <c r="C5" s="10" t="s">
        <v>32</v>
      </c>
      <c r="D5" s="82"/>
      <c r="E5" s="17"/>
      <c r="F5" s="17"/>
      <c r="G5" s="17"/>
      <c r="H5" s="17"/>
      <c r="I5" s="17"/>
      <c r="J5" s="17"/>
      <c r="K5" s="17"/>
      <c r="L5" s="17"/>
      <c r="M5" s="17"/>
      <c r="N5" s="17"/>
      <c r="R5" s="16"/>
      <c r="S5" s="20"/>
      <c r="T5" s="10"/>
      <c r="U5" s="20"/>
      <c r="V5" s="28" t="s">
        <v>45</v>
      </c>
      <c r="W5" s="84"/>
    </row>
    <row r="6" spans="1:25" s="3" customFormat="1" ht="15.7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52" t="s">
        <v>46</v>
      </c>
      <c r="P6" s="152"/>
      <c r="Q6" s="66" t="s">
        <v>9</v>
      </c>
      <c r="R6" s="16"/>
      <c r="S6" s="20"/>
      <c r="T6" s="10"/>
      <c r="U6" s="20"/>
      <c r="V6" s="10"/>
      <c r="W6" s="10"/>
    </row>
    <row r="7" spans="1:25" s="3" customFormat="1" ht="15.75">
      <c r="C7" s="10"/>
      <c r="D7" s="18" t="s">
        <v>41</v>
      </c>
      <c r="E7" s="27">
        <v>1</v>
      </c>
      <c r="F7" s="27">
        <v>2</v>
      </c>
      <c r="G7" s="27">
        <v>3</v>
      </c>
      <c r="H7" s="27">
        <v>4</v>
      </c>
      <c r="I7" s="27">
        <v>5</v>
      </c>
      <c r="J7" s="27">
        <v>6</v>
      </c>
      <c r="K7" s="27">
        <v>7</v>
      </c>
      <c r="L7" s="27">
        <v>8</v>
      </c>
      <c r="M7" s="27">
        <v>9</v>
      </c>
      <c r="N7" s="27">
        <v>10</v>
      </c>
      <c r="T7" s="10"/>
      <c r="U7" s="65" t="s">
        <v>47</v>
      </c>
      <c r="V7" s="11" t="s">
        <v>37</v>
      </c>
      <c r="W7" s="10"/>
      <c r="Y7" s="26"/>
    </row>
    <row r="8" spans="1:25" s="29" customFormat="1" ht="30" customHeight="1" thickBot="1">
      <c r="C8" s="30"/>
      <c r="D8" s="31" t="s">
        <v>38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107">
        <f>SUM(E8:N8)</f>
        <v>0</v>
      </c>
      <c r="P8" s="31"/>
      <c r="Q8" s="108">
        <f>O8</f>
        <v>0</v>
      </c>
      <c r="R8" s="32" t="s">
        <v>1</v>
      </c>
      <c r="S8" s="33" t="s">
        <v>2</v>
      </c>
      <c r="T8" s="30"/>
      <c r="U8" s="36"/>
      <c r="V8" s="34"/>
      <c r="W8" s="30"/>
      <c r="Y8" s="33"/>
    </row>
    <row r="9" spans="1:25" s="3" customFormat="1" ht="16.5" thickBot="1">
      <c r="A9" s="46" t="s">
        <v>39</v>
      </c>
      <c r="B9" s="47"/>
      <c r="C9" s="43" t="s">
        <v>33</v>
      </c>
      <c r="D9" s="43" t="s">
        <v>34</v>
      </c>
      <c r="E9" s="48"/>
      <c r="F9" s="49"/>
      <c r="G9" s="49"/>
      <c r="H9" s="49"/>
      <c r="I9" s="49"/>
      <c r="J9" s="49"/>
      <c r="K9" s="49"/>
      <c r="L9" s="49"/>
      <c r="M9" s="49"/>
      <c r="N9" s="49"/>
      <c r="O9" s="51"/>
      <c r="P9" s="51"/>
      <c r="Q9" s="52"/>
      <c r="R9" s="53"/>
      <c r="S9" s="54"/>
      <c r="T9" s="10"/>
      <c r="U9" s="20"/>
      <c r="V9" s="76" t="s">
        <v>10</v>
      </c>
      <c r="W9" s="122">
        <f>COUNTIF(T10:T45,1)</f>
        <v>0</v>
      </c>
      <c r="Y9" s="22"/>
    </row>
    <row r="10" spans="1:25" s="3" customFormat="1" ht="15.75">
      <c r="A10" s="86">
        <v>1</v>
      </c>
      <c r="B10" s="87"/>
      <c r="C10" s="88" t="s">
        <v>35</v>
      </c>
      <c r="D10" s="89" t="s">
        <v>36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109">
        <v>0</v>
      </c>
      <c r="P10" s="91"/>
      <c r="Q10" s="112">
        <f t="shared" ref="Q10:Q39" si="0">$Q$8-O10</f>
        <v>0</v>
      </c>
      <c r="R10" s="113" t="e">
        <f t="shared" ref="R10:R39" si="1">$O10*100/$Q$8</f>
        <v>#DIV/0!</v>
      </c>
      <c r="S10" s="114" t="e">
        <f>VLOOKUP($R10,Prozente!$B$7:$C$21,2)</f>
        <v>#DIV/0!</v>
      </c>
      <c r="T10" s="10" t="e">
        <f t="shared" ref="T10:T50" si="2">IF(S10="","",CODE(S10)-48)</f>
        <v>#DIV/0!</v>
      </c>
      <c r="U10" s="85"/>
      <c r="V10" s="77" t="s">
        <v>11</v>
      </c>
      <c r="W10" s="123">
        <f>COUNTIF(T10:T45,2)</f>
        <v>0</v>
      </c>
    </row>
    <row r="11" spans="1:25" s="3" customFormat="1" ht="15.75">
      <c r="A11" s="92">
        <v>2</v>
      </c>
      <c r="B11" s="93"/>
      <c r="C11" s="94"/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110">
        <v>0</v>
      </c>
      <c r="P11" s="97"/>
      <c r="Q11" s="115">
        <f t="shared" si="0"/>
        <v>0</v>
      </c>
      <c r="R11" s="116" t="e">
        <f t="shared" si="1"/>
        <v>#DIV/0!</v>
      </c>
      <c r="S11" s="117" t="e">
        <f>VLOOKUP($R11,Prozente!$B$7:$C$21,2)</f>
        <v>#DIV/0!</v>
      </c>
      <c r="T11" s="10" t="e">
        <f t="shared" si="2"/>
        <v>#DIV/0!</v>
      </c>
      <c r="U11" s="85"/>
      <c r="V11" s="77" t="s">
        <v>12</v>
      </c>
      <c r="W11" s="123">
        <f>COUNTIF(T10:T45,3)</f>
        <v>0</v>
      </c>
    </row>
    <row r="12" spans="1:25" s="3" customFormat="1" ht="15.75" customHeight="1">
      <c r="A12" s="92">
        <v>3</v>
      </c>
      <c r="B12" s="93"/>
      <c r="C12" s="100" t="s">
        <v>22</v>
      </c>
      <c r="D12" s="95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110">
        <v>0</v>
      </c>
      <c r="P12" s="97"/>
      <c r="Q12" s="115">
        <f t="shared" si="0"/>
        <v>0</v>
      </c>
      <c r="R12" s="116" t="e">
        <f t="shared" si="1"/>
        <v>#DIV/0!</v>
      </c>
      <c r="S12" s="117" t="e">
        <f>VLOOKUP($R12,Prozente!$B$7:$C$21,2)</f>
        <v>#DIV/0!</v>
      </c>
      <c r="T12" s="10" t="e">
        <f t="shared" si="2"/>
        <v>#DIV/0!</v>
      </c>
      <c r="U12" s="85"/>
      <c r="V12" s="77" t="s">
        <v>13</v>
      </c>
      <c r="W12" s="123">
        <f>COUNTIF(T10:T45,4)</f>
        <v>0</v>
      </c>
    </row>
    <row r="13" spans="1:25" s="3" customFormat="1" ht="15.75">
      <c r="A13" s="92">
        <v>4</v>
      </c>
      <c r="B13" s="93"/>
      <c r="C13" s="100" t="s">
        <v>23</v>
      </c>
      <c r="D13" s="100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110">
        <f t="shared" ref="O11:O39" si="3">SUM(E13:N13)</f>
        <v>0</v>
      </c>
      <c r="P13" s="97"/>
      <c r="Q13" s="115">
        <f t="shared" si="0"/>
        <v>0</v>
      </c>
      <c r="R13" s="116" t="e">
        <f t="shared" si="1"/>
        <v>#DIV/0!</v>
      </c>
      <c r="S13" s="117" t="e">
        <f>VLOOKUP($R13,Prozente!$B$7:$C$21,2)</f>
        <v>#DIV/0!</v>
      </c>
      <c r="T13" s="10" t="e">
        <f t="shared" si="2"/>
        <v>#DIV/0!</v>
      </c>
      <c r="U13" s="85"/>
      <c r="V13" s="77" t="s">
        <v>14</v>
      </c>
      <c r="W13" s="123">
        <f>COUNTIF(T10:T45,5)</f>
        <v>0</v>
      </c>
    </row>
    <row r="14" spans="1:25" s="3" customFormat="1" ht="16.5" thickBot="1">
      <c r="A14" s="92">
        <v>5</v>
      </c>
      <c r="B14" s="93"/>
      <c r="C14" s="100" t="s">
        <v>24</v>
      </c>
      <c r="D14" s="100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10">
        <f t="shared" si="3"/>
        <v>0</v>
      </c>
      <c r="P14" s="97"/>
      <c r="Q14" s="115">
        <f t="shared" si="0"/>
        <v>0</v>
      </c>
      <c r="R14" s="116" t="e">
        <f t="shared" si="1"/>
        <v>#DIV/0!</v>
      </c>
      <c r="S14" s="117" t="e">
        <f>VLOOKUP($R14,Prozente!$B$7:$C$21,2)</f>
        <v>#DIV/0!</v>
      </c>
      <c r="T14" s="10" t="e">
        <f t="shared" si="2"/>
        <v>#DIV/0!</v>
      </c>
      <c r="U14" s="85"/>
      <c r="V14" s="78" t="s">
        <v>15</v>
      </c>
      <c r="W14" s="124">
        <f>COUNTIF(T10:T45,6)</f>
        <v>0</v>
      </c>
    </row>
    <row r="15" spans="1:25" s="3" customFormat="1" ht="16.5" thickBot="1">
      <c r="A15" s="92">
        <v>6</v>
      </c>
      <c r="B15" s="93"/>
      <c r="C15" s="100" t="s">
        <v>25</v>
      </c>
      <c r="D15" s="100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10">
        <f t="shared" si="3"/>
        <v>0</v>
      </c>
      <c r="P15" s="97"/>
      <c r="Q15" s="115">
        <f t="shared" si="0"/>
        <v>0</v>
      </c>
      <c r="R15" s="116" t="e">
        <f t="shared" si="1"/>
        <v>#DIV/0!</v>
      </c>
      <c r="S15" s="117" t="e">
        <f>VLOOKUP($R15,Prozente!$B$7:$C$21,2)</f>
        <v>#DIV/0!</v>
      </c>
      <c r="T15" s="10" t="e">
        <f t="shared" si="2"/>
        <v>#DIV/0!</v>
      </c>
      <c r="U15" s="85"/>
      <c r="V15" s="14"/>
      <c r="W15" s="10"/>
    </row>
    <row r="16" spans="1:25" s="3" customFormat="1" ht="15.75">
      <c r="A16" s="92">
        <v>7</v>
      </c>
      <c r="B16" s="93"/>
      <c r="C16" s="100" t="s">
        <v>26</v>
      </c>
      <c r="D16" s="100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110">
        <f t="shared" si="3"/>
        <v>0</v>
      </c>
      <c r="P16" s="97"/>
      <c r="Q16" s="115">
        <f t="shared" si="0"/>
        <v>0</v>
      </c>
      <c r="R16" s="116" t="e">
        <f t="shared" si="1"/>
        <v>#DIV/0!</v>
      </c>
      <c r="S16" s="117" t="e">
        <f>VLOOKUP($R16,Prozente!$B$7:$C$21,2)</f>
        <v>#DIV/0!</v>
      </c>
      <c r="T16" s="10" t="e">
        <f t="shared" si="2"/>
        <v>#DIV/0!</v>
      </c>
      <c r="U16" s="85"/>
      <c r="V16" s="79" t="s">
        <v>16</v>
      </c>
      <c r="W16" s="122">
        <f>SUM(W9:W14)</f>
        <v>0</v>
      </c>
    </row>
    <row r="17" spans="1:25" s="3" customFormat="1" ht="16.5" thickBot="1">
      <c r="A17" s="92">
        <v>8</v>
      </c>
      <c r="B17" s="93"/>
      <c r="C17" s="100"/>
      <c r="D17" s="100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110">
        <f t="shared" si="3"/>
        <v>0</v>
      </c>
      <c r="P17" s="97"/>
      <c r="Q17" s="115">
        <f t="shared" si="0"/>
        <v>0</v>
      </c>
      <c r="R17" s="116" t="e">
        <f t="shared" si="1"/>
        <v>#DIV/0!</v>
      </c>
      <c r="S17" s="117" t="e">
        <f>VLOOKUP($R17,Prozente!$B$7:$C$21,2)</f>
        <v>#DIV/0!</v>
      </c>
      <c r="T17" s="10" t="e">
        <f t="shared" si="2"/>
        <v>#DIV/0!</v>
      </c>
      <c r="U17" s="85"/>
      <c r="V17" s="78" t="s">
        <v>20</v>
      </c>
      <c r="W17" s="125" t="e">
        <f>100/W16*(W13+W14)/100</f>
        <v>#DIV/0!</v>
      </c>
    </row>
    <row r="18" spans="1:25" s="3" customFormat="1" ht="16.5" thickBot="1">
      <c r="A18" s="92">
        <v>9</v>
      </c>
      <c r="B18" s="93"/>
      <c r="C18" s="100"/>
      <c r="D18" s="100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10">
        <f t="shared" si="3"/>
        <v>0</v>
      </c>
      <c r="P18" s="97"/>
      <c r="Q18" s="115">
        <f t="shared" si="0"/>
        <v>0</v>
      </c>
      <c r="R18" s="116" t="e">
        <f t="shared" si="1"/>
        <v>#DIV/0!</v>
      </c>
      <c r="S18" s="117" t="e">
        <f>VLOOKUP($R18,Prozente!$B$7:$C$21,2)</f>
        <v>#DIV/0!</v>
      </c>
      <c r="T18" s="10" t="e">
        <f t="shared" si="2"/>
        <v>#DIV/0!</v>
      </c>
      <c r="U18" s="85"/>
      <c r="V18" s="10"/>
      <c r="W18" s="126" t="e">
        <f>100/W16*(W13+W14)/100</f>
        <v>#DIV/0!</v>
      </c>
    </row>
    <row r="19" spans="1:25" s="3" customFormat="1" ht="16.5" thickBot="1">
      <c r="A19" s="92">
        <v>10</v>
      </c>
      <c r="B19" s="93"/>
      <c r="C19" s="100"/>
      <c r="D19" s="100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110">
        <f t="shared" si="3"/>
        <v>0</v>
      </c>
      <c r="P19" s="97"/>
      <c r="Q19" s="115">
        <f t="shared" si="0"/>
        <v>0</v>
      </c>
      <c r="R19" s="116" t="e">
        <f t="shared" si="1"/>
        <v>#DIV/0!</v>
      </c>
      <c r="S19" s="117" t="e">
        <f>VLOOKUP($R19,Prozente!$B$7:$C$21,2)</f>
        <v>#DIV/0!</v>
      </c>
      <c r="T19" s="10" t="e">
        <f t="shared" si="2"/>
        <v>#DIV/0!</v>
      </c>
      <c r="U19" s="85"/>
    </row>
    <row r="20" spans="1:25" s="3" customFormat="1" ht="15.75">
      <c r="A20" s="92">
        <v>11</v>
      </c>
      <c r="B20" s="93"/>
      <c r="C20" s="100"/>
      <c r="D20" s="100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110">
        <f t="shared" si="3"/>
        <v>0</v>
      </c>
      <c r="P20" s="97"/>
      <c r="Q20" s="115">
        <f t="shared" si="0"/>
        <v>0</v>
      </c>
      <c r="R20" s="116" t="e">
        <f t="shared" si="1"/>
        <v>#DIV/0!</v>
      </c>
      <c r="S20" s="117" t="e">
        <f>VLOOKUP($R20,Prozente!$B$7:$C$21,2)</f>
        <v>#DIV/0!</v>
      </c>
      <c r="T20" s="10" t="e">
        <f t="shared" si="2"/>
        <v>#DIV/0!</v>
      </c>
      <c r="U20" s="85"/>
      <c r="V20" s="76" t="s">
        <v>17</v>
      </c>
      <c r="W20" s="122" t="e">
        <f>MIN(T10:T45)</f>
        <v>#DIV/0!</v>
      </c>
    </row>
    <row r="21" spans="1:25" s="3" customFormat="1" ht="15.75">
      <c r="A21" s="92">
        <v>12</v>
      </c>
      <c r="B21" s="93"/>
      <c r="C21" s="100"/>
      <c r="D21" s="100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110">
        <f t="shared" si="3"/>
        <v>0</v>
      </c>
      <c r="P21" s="97"/>
      <c r="Q21" s="115">
        <f t="shared" si="0"/>
        <v>0</v>
      </c>
      <c r="R21" s="116" t="e">
        <f t="shared" si="1"/>
        <v>#DIV/0!</v>
      </c>
      <c r="S21" s="117" t="e">
        <f>VLOOKUP($R21,Prozente!$B$7:$C$21,2)</f>
        <v>#DIV/0!</v>
      </c>
      <c r="T21" s="10" t="e">
        <f t="shared" si="2"/>
        <v>#DIV/0!</v>
      </c>
      <c r="U21" s="85"/>
      <c r="V21" s="77" t="s">
        <v>18</v>
      </c>
      <c r="W21" s="123" t="e">
        <f>MAX(T10:T45)</f>
        <v>#DIV/0!</v>
      </c>
    </row>
    <row r="22" spans="1:25" s="3" customFormat="1" ht="16.5" thickBot="1">
      <c r="A22" s="92">
        <v>13</v>
      </c>
      <c r="B22" s="93"/>
      <c r="C22" s="100"/>
      <c r="D22" s="100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110">
        <v>0</v>
      </c>
      <c r="P22" s="97"/>
      <c r="Q22" s="115">
        <f t="shared" si="0"/>
        <v>0</v>
      </c>
      <c r="R22" s="116" t="e">
        <f t="shared" si="1"/>
        <v>#DIV/0!</v>
      </c>
      <c r="S22" s="117" t="e">
        <f>VLOOKUP($R22,Prozente!$B$7:$C$21,2)</f>
        <v>#DIV/0!</v>
      </c>
      <c r="T22" s="10" t="e">
        <f t="shared" si="2"/>
        <v>#DIV/0!</v>
      </c>
      <c r="U22" s="85"/>
      <c r="V22" s="78" t="s">
        <v>19</v>
      </c>
      <c r="W22" s="127" t="e">
        <f>AVERAGE(T10:T45)</f>
        <v>#DIV/0!</v>
      </c>
    </row>
    <row r="23" spans="1:25" s="3" customFormat="1" ht="16.5" thickBot="1">
      <c r="A23" s="92">
        <v>14</v>
      </c>
      <c r="B23" s="93"/>
      <c r="C23" s="100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110">
        <f t="shared" si="3"/>
        <v>0</v>
      </c>
      <c r="P23" s="97"/>
      <c r="Q23" s="115">
        <f t="shared" si="0"/>
        <v>0</v>
      </c>
      <c r="R23" s="116" t="e">
        <f t="shared" si="1"/>
        <v>#DIV/0!</v>
      </c>
      <c r="S23" s="117" t="e">
        <f>VLOOKUP($R23,Prozente!$B$7:$C$21,2)</f>
        <v>#DIV/0!</v>
      </c>
      <c r="T23" s="10" t="e">
        <f t="shared" si="2"/>
        <v>#DIV/0!</v>
      </c>
      <c r="U23" s="85"/>
    </row>
    <row r="24" spans="1:25" s="3" customFormat="1" ht="16.5" thickBot="1">
      <c r="A24" s="92">
        <v>15</v>
      </c>
      <c r="B24" s="93"/>
      <c r="C24" s="100"/>
      <c r="D24" s="100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110">
        <f t="shared" si="3"/>
        <v>0</v>
      </c>
      <c r="P24" s="97"/>
      <c r="Q24" s="115">
        <f t="shared" si="0"/>
        <v>0</v>
      </c>
      <c r="R24" s="116" t="e">
        <f t="shared" si="1"/>
        <v>#DIV/0!</v>
      </c>
      <c r="S24" s="117" t="e">
        <f>VLOOKUP($R24,Prozente!$B$7:$C$21,2)</f>
        <v>#DIV/0!</v>
      </c>
      <c r="T24" s="10" t="e">
        <f t="shared" si="2"/>
        <v>#DIV/0!</v>
      </c>
      <c r="U24" s="85"/>
      <c r="V24" s="68" t="s">
        <v>53</v>
      </c>
      <c r="W24" s="69" t="s">
        <v>54</v>
      </c>
      <c r="X24" s="70" t="s">
        <v>55</v>
      </c>
    </row>
    <row r="25" spans="1:25" s="3" customFormat="1" ht="15.75">
      <c r="A25" s="92">
        <v>16</v>
      </c>
      <c r="B25" s="93"/>
      <c r="C25" s="100"/>
      <c r="D25" s="100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110">
        <f t="shared" si="3"/>
        <v>0</v>
      </c>
      <c r="P25" s="97"/>
      <c r="Q25" s="115">
        <f t="shared" si="0"/>
        <v>0</v>
      </c>
      <c r="R25" s="116" t="e">
        <f t="shared" si="1"/>
        <v>#DIV/0!</v>
      </c>
      <c r="S25" s="117" t="e">
        <f>VLOOKUP($R25,Prozente!$B$7:$C$21,2)</f>
        <v>#DIV/0!</v>
      </c>
      <c r="T25" s="10" t="e">
        <f t="shared" si="2"/>
        <v>#DIV/0!</v>
      </c>
      <c r="U25" s="85"/>
      <c r="V25" s="71" t="s">
        <v>56</v>
      </c>
      <c r="W25" s="128">
        <f>ROUND(Prozente!B33/5,1)*5</f>
        <v>0</v>
      </c>
      <c r="X25" s="129">
        <f>O8</f>
        <v>0</v>
      </c>
      <c r="Y25" s="25"/>
    </row>
    <row r="26" spans="1:25" s="3" customFormat="1" ht="16.5" thickBot="1">
      <c r="A26" s="92">
        <v>17</v>
      </c>
      <c r="B26" s="93"/>
      <c r="C26" s="100"/>
      <c r="D26" s="100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110">
        <f t="shared" si="3"/>
        <v>0</v>
      </c>
      <c r="P26" s="97"/>
      <c r="Q26" s="115">
        <f t="shared" si="0"/>
        <v>0</v>
      </c>
      <c r="R26" s="116" t="e">
        <f t="shared" si="1"/>
        <v>#DIV/0!</v>
      </c>
      <c r="S26" s="117" t="e">
        <f>VLOOKUP($R26,Prozente!$B$7:$C$21,2)</f>
        <v>#DIV/0!</v>
      </c>
      <c r="T26" s="10" t="e">
        <f t="shared" si="2"/>
        <v>#DIV/0!</v>
      </c>
      <c r="U26" s="85"/>
      <c r="V26" s="72" t="s">
        <v>70</v>
      </c>
      <c r="W26" s="130">
        <f>ROUND(Prozente!B34/5,1)*5</f>
        <v>0</v>
      </c>
      <c r="X26" s="131">
        <f>W25-0.5</f>
        <v>-0.5</v>
      </c>
      <c r="Y26" s="25"/>
    </row>
    <row r="27" spans="1:25" s="3" customFormat="1" ht="15.75">
      <c r="A27" s="92">
        <v>18</v>
      </c>
      <c r="B27" s="93"/>
      <c r="C27" s="100"/>
      <c r="D27" s="100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110">
        <f t="shared" si="3"/>
        <v>0</v>
      </c>
      <c r="P27" s="97"/>
      <c r="Q27" s="115">
        <f t="shared" si="0"/>
        <v>0</v>
      </c>
      <c r="R27" s="116" t="e">
        <f t="shared" si="1"/>
        <v>#DIV/0!</v>
      </c>
      <c r="S27" s="117" t="e">
        <f>VLOOKUP($R27,Prozente!$B$7:$C$21,2)</f>
        <v>#DIV/0!</v>
      </c>
      <c r="T27" s="10" t="e">
        <f t="shared" si="2"/>
        <v>#DIV/0!</v>
      </c>
      <c r="U27" s="85"/>
      <c r="V27" s="71" t="s">
        <v>57</v>
      </c>
      <c r="W27" s="128">
        <f>ROUND(Prozente!B35/5,1)*5</f>
        <v>0</v>
      </c>
      <c r="X27" s="132">
        <f t="shared" ref="X27:X39" si="4">W26-0.5</f>
        <v>-0.5</v>
      </c>
      <c r="Y27" s="25"/>
    </row>
    <row r="28" spans="1:25" s="3" customFormat="1" ht="15.75">
      <c r="A28" s="92">
        <v>19</v>
      </c>
      <c r="B28" s="93"/>
      <c r="C28" s="100"/>
      <c r="D28" s="100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110">
        <f t="shared" si="3"/>
        <v>0</v>
      </c>
      <c r="P28" s="97"/>
      <c r="Q28" s="115">
        <f t="shared" si="0"/>
        <v>0</v>
      </c>
      <c r="R28" s="116" t="e">
        <f t="shared" si="1"/>
        <v>#DIV/0!</v>
      </c>
      <c r="S28" s="117" t="e">
        <f>VLOOKUP($R28,Prozente!$B$7:$C$21,2)</f>
        <v>#DIV/0!</v>
      </c>
      <c r="T28" s="10" t="e">
        <f t="shared" si="2"/>
        <v>#DIV/0!</v>
      </c>
      <c r="U28" s="85"/>
      <c r="V28" s="67" t="s">
        <v>58</v>
      </c>
      <c r="W28" s="133">
        <f>ROUND(Prozente!B36/5,1)*5</f>
        <v>0</v>
      </c>
      <c r="X28" s="134">
        <f t="shared" si="4"/>
        <v>-0.5</v>
      </c>
      <c r="Y28" s="25"/>
    </row>
    <row r="29" spans="1:25" s="3" customFormat="1" ht="16.5" thickBot="1">
      <c r="A29" s="92">
        <v>20</v>
      </c>
      <c r="B29" s="93"/>
      <c r="C29" s="100"/>
      <c r="D29" s="100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110">
        <f t="shared" si="3"/>
        <v>0</v>
      </c>
      <c r="P29" s="97"/>
      <c r="Q29" s="115">
        <f t="shared" si="0"/>
        <v>0</v>
      </c>
      <c r="R29" s="116" t="e">
        <f t="shared" si="1"/>
        <v>#DIV/0!</v>
      </c>
      <c r="S29" s="117" t="e">
        <f>VLOOKUP($R29,Prozente!$B$7:$C$21,2)</f>
        <v>#DIV/0!</v>
      </c>
      <c r="T29" s="10" t="e">
        <f t="shared" si="2"/>
        <v>#DIV/0!</v>
      </c>
      <c r="U29" s="85"/>
      <c r="V29" s="72" t="s">
        <v>59</v>
      </c>
      <c r="W29" s="130">
        <f>ROUND(Prozente!B37/5,1)*5</f>
        <v>0</v>
      </c>
      <c r="X29" s="131">
        <f t="shared" si="4"/>
        <v>-0.5</v>
      </c>
      <c r="Y29" s="25"/>
    </row>
    <row r="30" spans="1:25" s="3" customFormat="1" ht="15.75">
      <c r="A30" s="92">
        <v>21</v>
      </c>
      <c r="B30" s="93"/>
      <c r="C30" s="100"/>
      <c r="D30" s="100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110">
        <f t="shared" si="3"/>
        <v>0</v>
      </c>
      <c r="P30" s="97"/>
      <c r="Q30" s="115">
        <f t="shared" si="0"/>
        <v>0</v>
      </c>
      <c r="R30" s="116" t="e">
        <f t="shared" si="1"/>
        <v>#DIV/0!</v>
      </c>
      <c r="S30" s="117" t="e">
        <f>VLOOKUP($R30,Prozente!$B$7:$C$21,2)</f>
        <v>#DIV/0!</v>
      </c>
      <c r="T30" s="10" t="e">
        <f t="shared" si="2"/>
        <v>#DIV/0!</v>
      </c>
      <c r="U30" s="85"/>
      <c r="V30" s="71" t="s">
        <v>60</v>
      </c>
      <c r="W30" s="128">
        <f>ROUND(Prozente!B38/5,1)*5</f>
        <v>0</v>
      </c>
      <c r="X30" s="132">
        <f t="shared" si="4"/>
        <v>-0.5</v>
      </c>
      <c r="Y30" s="25"/>
    </row>
    <row r="31" spans="1:25" s="3" customFormat="1" ht="15.75">
      <c r="A31" s="92">
        <v>22</v>
      </c>
      <c r="B31" s="93"/>
      <c r="C31" s="100"/>
      <c r="D31" s="100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110">
        <f t="shared" si="3"/>
        <v>0</v>
      </c>
      <c r="P31" s="97"/>
      <c r="Q31" s="115">
        <f t="shared" si="0"/>
        <v>0</v>
      </c>
      <c r="R31" s="116" t="e">
        <f t="shared" si="1"/>
        <v>#DIV/0!</v>
      </c>
      <c r="S31" s="117" t="e">
        <f>VLOOKUP($R31,Prozente!$B$7:$C$21,2)</f>
        <v>#DIV/0!</v>
      </c>
      <c r="T31" s="10" t="e">
        <f t="shared" si="2"/>
        <v>#DIV/0!</v>
      </c>
      <c r="U31" s="85"/>
      <c r="V31" s="67" t="s">
        <v>61</v>
      </c>
      <c r="W31" s="133">
        <f>ROUND(Prozente!B39/5,1)*5</f>
        <v>0</v>
      </c>
      <c r="X31" s="134">
        <f t="shared" si="4"/>
        <v>-0.5</v>
      </c>
      <c r="Y31" s="25"/>
    </row>
    <row r="32" spans="1:25" s="3" customFormat="1" ht="16.5" thickBot="1">
      <c r="A32" s="92">
        <v>23</v>
      </c>
      <c r="B32" s="93"/>
      <c r="C32" s="100"/>
      <c r="D32" s="100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110">
        <f t="shared" si="3"/>
        <v>0</v>
      </c>
      <c r="P32" s="97"/>
      <c r="Q32" s="115">
        <f t="shared" si="0"/>
        <v>0</v>
      </c>
      <c r="R32" s="116" t="e">
        <f t="shared" si="1"/>
        <v>#DIV/0!</v>
      </c>
      <c r="S32" s="117" t="e">
        <f>VLOOKUP($R32,Prozente!$B$7:$C$21,2)</f>
        <v>#DIV/0!</v>
      </c>
      <c r="T32" s="10" t="e">
        <f t="shared" si="2"/>
        <v>#DIV/0!</v>
      </c>
      <c r="U32" s="85"/>
      <c r="V32" s="72" t="s">
        <v>62</v>
      </c>
      <c r="W32" s="130">
        <f>ROUND(Prozente!B40/5,1)*5</f>
        <v>0</v>
      </c>
      <c r="X32" s="135">
        <f t="shared" si="4"/>
        <v>-0.5</v>
      </c>
      <c r="Y32" s="25"/>
    </row>
    <row r="33" spans="1:25" s="3" customFormat="1" ht="15.75">
      <c r="A33" s="92">
        <v>24</v>
      </c>
      <c r="B33" s="93"/>
      <c r="C33" s="100"/>
      <c r="D33" s="100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110">
        <f t="shared" si="3"/>
        <v>0</v>
      </c>
      <c r="P33" s="97"/>
      <c r="Q33" s="115">
        <f t="shared" si="0"/>
        <v>0</v>
      </c>
      <c r="R33" s="116" t="e">
        <f t="shared" si="1"/>
        <v>#DIV/0!</v>
      </c>
      <c r="S33" s="117" t="e">
        <f>VLOOKUP($R33,Prozente!$B$7:$C$21,2)</f>
        <v>#DIV/0!</v>
      </c>
      <c r="T33" s="10" t="e">
        <f t="shared" si="2"/>
        <v>#DIV/0!</v>
      </c>
      <c r="U33" s="85"/>
      <c r="V33" s="71" t="s">
        <v>63</v>
      </c>
      <c r="W33" s="128">
        <f>ROUND(Prozente!B41/5,1)*5</f>
        <v>0</v>
      </c>
      <c r="X33" s="132">
        <f t="shared" si="4"/>
        <v>-0.5</v>
      </c>
      <c r="Y33" s="25"/>
    </row>
    <row r="34" spans="1:25" s="3" customFormat="1" ht="15.75">
      <c r="A34" s="92">
        <v>25</v>
      </c>
      <c r="B34" s="93"/>
      <c r="C34" s="100"/>
      <c r="D34" s="100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110">
        <f t="shared" si="3"/>
        <v>0</v>
      </c>
      <c r="P34" s="97"/>
      <c r="Q34" s="115">
        <f t="shared" si="0"/>
        <v>0</v>
      </c>
      <c r="R34" s="116" t="e">
        <f t="shared" si="1"/>
        <v>#DIV/0!</v>
      </c>
      <c r="S34" s="117" t="e">
        <f>VLOOKUP($R34,Prozente!$B$7:$C$21,2)</f>
        <v>#DIV/0!</v>
      </c>
      <c r="T34" s="10" t="e">
        <f t="shared" si="2"/>
        <v>#DIV/0!</v>
      </c>
      <c r="U34" s="85"/>
      <c r="V34" s="67" t="s">
        <v>64</v>
      </c>
      <c r="W34" s="133">
        <f>ROUND(Prozente!B42/5,1)*5</f>
        <v>0</v>
      </c>
      <c r="X34" s="134">
        <f t="shared" si="4"/>
        <v>-0.5</v>
      </c>
      <c r="Y34" s="25"/>
    </row>
    <row r="35" spans="1:25" s="3" customFormat="1" ht="16.5" thickBot="1">
      <c r="A35" s="92">
        <v>26</v>
      </c>
      <c r="B35" s="93"/>
      <c r="C35" s="100"/>
      <c r="D35" s="100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110">
        <f t="shared" si="3"/>
        <v>0</v>
      </c>
      <c r="P35" s="97"/>
      <c r="Q35" s="115">
        <f t="shared" si="0"/>
        <v>0</v>
      </c>
      <c r="R35" s="116" t="e">
        <f t="shared" si="1"/>
        <v>#DIV/0!</v>
      </c>
      <c r="S35" s="117" t="e">
        <f>VLOOKUP($R35,Prozente!$B$7:$C$21,2)</f>
        <v>#DIV/0!</v>
      </c>
      <c r="T35" s="10" t="e">
        <f t="shared" si="2"/>
        <v>#DIV/0!</v>
      </c>
      <c r="U35" s="85"/>
      <c r="V35" s="72" t="s">
        <v>65</v>
      </c>
      <c r="W35" s="130">
        <f>ROUND(Prozente!B43/5,1)*5</f>
        <v>0</v>
      </c>
      <c r="X35" s="131">
        <f t="shared" si="4"/>
        <v>-0.5</v>
      </c>
      <c r="Y35" s="25"/>
    </row>
    <row r="36" spans="1:25" s="3" customFormat="1" ht="15.75">
      <c r="A36" s="92">
        <v>27</v>
      </c>
      <c r="B36" s="93"/>
      <c r="C36" s="100"/>
      <c r="D36" s="100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110">
        <f t="shared" si="3"/>
        <v>0</v>
      </c>
      <c r="P36" s="97"/>
      <c r="Q36" s="115">
        <f t="shared" si="0"/>
        <v>0</v>
      </c>
      <c r="R36" s="116" t="e">
        <f t="shared" si="1"/>
        <v>#DIV/0!</v>
      </c>
      <c r="S36" s="117" t="e">
        <f>VLOOKUP($R36,Prozente!$B$7:$C$21,2)</f>
        <v>#DIV/0!</v>
      </c>
      <c r="T36" s="10" t="e">
        <f t="shared" si="2"/>
        <v>#DIV/0!</v>
      </c>
      <c r="U36" s="85"/>
      <c r="V36" s="71" t="s">
        <v>66</v>
      </c>
      <c r="W36" s="128">
        <f>ROUND(Prozente!B44/5,1)*5</f>
        <v>0</v>
      </c>
      <c r="X36" s="132">
        <f t="shared" si="4"/>
        <v>-0.5</v>
      </c>
      <c r="Y36" s="25"/>
    </row>
    <row r="37" spans="1:25" s="3" customFormat="1" ht="15.75">
      <c r="A37" s="92">
        <v>28</v>
      </c>
      <c r="B37" s="93"/>
      <c r="C37" s="99" t="s">
        <v>71</v>
      </c>
      <c r="D37" s="100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110">
        <f t="shared" si="3"/>
        <v>0</v>
      </c>
      <c r="P37" s="97"/>
      <c r="Q37" s="115">
        <f t="shared" si="0"/>
        <v>0</v>
      </c>
      <c r="R37" s="116" t="e">
        <f t="shared" si="1"/>
        <v>#DIV/0!</v>
      </c>
      <c r="S37" s="117" t="e">
        <f>VLOOKUP($R37,Prozente!$B$7:$C$21,2)</f>
        <v>#DIV/0!</v>
      </c>
      <c r="T37" s="10" t="e">
        <f t="shared" si="2"/>
        <v>#DIV/0!</v>
      </c>
      <c r="U37" s="85"/>
      <c r="V37" s="67" t="s">
        <v>67</v>
      </c>
      <c r="W37" s="133">
        <f>ROUND(Prozente!B45/5,1)*5</f>
        <v>0</v>
      </c>
      <c r="X37" s="134">
        <f t="shared" si="4"/>
        <v>-0.5</v>
      </c>
      <c r="Y37" s="25"/>
    </row>
    <row r="38" spans="1:25" s="3" customFormat="1" ht="16.5" thickBot="1">
      <c r="A38" s="92">
        <v>29</v>
      </c>
      <c r="B38" s="93"/>
      <c r="C38" s="99" t="s">
        <v>72</v>
      </c>
      <c r="D38" s="100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110">
        <f t="shared" si="3"/>
        <v>0</v>
      </c>
      <c r="P38" s="97"/>
      <c r="Q38" s="115">
        <f t="shared" si="0"/>
        <v>0</v>
      </c>
      <c r="R38" s="116" t="e">
        <f t="shared" si="1"/>
        <v>#DIV/0!</v>
      </c>
      <c r="S38" s="117" t="e">
        <f>VLOOKUP($R38,Prozente!$B$7:$C$21,2)</f>
        <v>#DIV/0!</v>
      </c>
      <c r="T38" s="10" t="e">
        <f t="shared" si="2"/>
        <v>#DIV/0!</v>
      </c>
      <c r="U38" s="85"/>
      <c r="V38" s="72" t="s">
        <v>68</v>
      </c>
      <c r="W38" s="130">
        <f>ROUND(Prozente!B46/5,1)*5</f>
        <v>0</v>
      </c>
      <c r="X38" s="135">
        <f t="shared" si="4"/>
        <v>-0.5</v>
      </c>
      <c r="Y38" s="25"/>
    </row>
    <row r="39" spans="1:25" s="3" customFormat="1" ht="16.5" thickBot="1">
      <c r="A39" s="101">
        <v>30</v>
      </c>
      <c r="B39" s="102"/>
      <c r="C39" s="103" t="s">
        <v>52</v>
      </c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11">
        <f t="shared" si="3"/>
        <v>0</v>
      </c>
      <c r="P39" s="106"/>
      <c r="Q39" s="118">
        <f t="shared" si="0"/>
        <v>0</v>
      </c>
      <c r="R39" s="119" t="e">
        <f t="shared" si="1"/>
        <v>#DIV/0!</v>
      </c>
      <c r="S39" s="120" t="e">
        <f>VLOOKUP($R39,Prozente!$B$7:$C$21,2)</f>
        <v>#DIV/0!</v>
      </c>
      <c r="T39" s="10" t="e">
        <f t="shared" si="2"/>
        <v>#DIV/0!</v>
      </c>
      <c r="U39" s="85"/>
      <c r="V39" s="72" t="s">
        <v>69</v>
      </c>
      <c r="W39" s="130">
        <f>ROUND(Prozente!B47/5,1)*5</f>
        <v>0</v>
      </c>
      <c r="X39" s="131">
        <f t="shared" si="4"/>
        <v>-0.5</v>
      </c>
      <c r="Y39" s="25"/>
    </row>
    <row r="40" spans="1:25" s="3" customFormat="1">
      <c r="O40" s="5"/>
      <c r="P40" s="5"/>
      <c r="Q40" s="7"/>
      <c r="R40" s="4"/>
      <c r="S40" s="23"/>
      <c r="T40" s="3" t="str">
        <f t="shared" si="2"/>
        <v/>
      </c>
      <c r="U40" s="37"/>
    </row>
    <row r="41" spans="1:25" s="3" customFormat="1">
      <c r="O41" s="5"/>
      <c r="P41" s="5"/>
      <c r="Q41" s="7"/>
      <c r="R41" s="4"/>
      <c r="S41" s="23"/>
      <c r="T41" s="3" t="str">
        <f t="shared" si="2"/>
        <v/>
      </c>
      <c r="U41" s="37"/>
    </row>
    <row r="42" spans="1:25" s="3" customFormat="1">
      <c r="O42" s="5"/>
      <c r="P42" s="5"/>
      <c r="Q42" s="7"/>
      <c r="R42" s="4"/>
      <c r="S42" s="23"/>
      <c r="T42" s="3" t="str">
        <f t="shared" si="2"/>
        <v/>
      </c>
      <c r="U42" s="37"/>
    </row>
    <row r="43" spans="1:25" s="3" customFormat="1">
      <c r="O43" s="5"/>
      <c r="P43" s="5"/>
      <c r="Q43" s="7"/>
      <c r="R43" s="4"/>
      <c r="S43" s="23"/>
      <c r="T43" s="3" t="str">
        <f t="shared" si="2"/>
        <v/>
      </c>
      <c r="U43" s="37"/>
    </row>
    <row r="44" spans="1:25" s="3" customFormat="1">
      <c r="O44" s="5"/>
      <c r="P44" s="5"/>
      <c r="Q44" s="7"/>
      <c r="R44" s="4"/>
      <c r="S44" s="23"/>
      <c r="T44" s="3" t="str">
        <f t="shared" si="2"/>
        <v/>
      </c>
      <c r="U44" s="37"/>
    </row>
    <row r="45" spans="1:25" s="3" customFormat="1">
      <c r="O45" s="5"/>
      <c r="P45" s="5"/>
      <c r="Q45" s="7"/>
      <c r="R45" s="4"/>
      <c r="S45" s="23"/>
      <c r="T45" s="3" t="str">
        <f t="shared" si="2"/>
        <v/>
      </c>
      <c r="U45" s="37"/>
    </row>
    <row r="46" spans="1:25" s="3" customFormat="1">
      <c r="O46" s="5"/>
      <c r="P46" s="5"/>
      <c r="Q46" s="7"/>
      <c r="R46" s="4"/>
      <c r="S46" s="23"/>
      <c r="U46" s="37"/>
    </row>
    <row r="47" spans="1:25" s="3" customFormat="1">
      <c r="O47" s="5"/>
      <c r="P47" s="5"/>
      <c r="Q47" s="7"/>
      <c r="R47" s="4"/>
      <c r="S47" s="23"/>
      <c r="U47" s="37"/>
    </row>
    <row r="48" spans="1:25" s="3" customFormat="1">
      <c r="O48" s="5"/>
      <c r="P48" s="5"/>
      <c r="Q48" s="7"/>
      <c r="R48" s="4"/>
      <c r="S48" s="23"/>
      <c r="U48" s="37"/>
    </row>
    <row r="49" spans="4:21" s="3" customFormat="1">
      <c r="O49" s="5"/>
      <c r="P49" s="5"/>
      <c r="R49" s="4"/>
      <c r="S49" s="23"/>
      <c r="T49" s="3" t="str">
        <f t="shared" si="2"/>
        <v/>
      </c>
      <c r="U49" s="37"/>
    </row>
    <row r="50" spans="4:21" s="6" customForma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8"/>
      <c r="P50" s="8"/>
      <c r="R50" s="4"/>
      <c r="S50" s="23"/>
      <c r="T50" s="3" t="str">
        <f t="shared" si="2"/>
        <v/>
      </c>
      <c r="U50" s="37"/>
    </row>
  </sheetData>
  <sheetProtection password="EE0C" sheet="1" objects="1" scenarios="1" formatCells="0"/>
  <mergeCells count="2">
    <mergeCell ref="O6:P6"/>
    <mergeCell ref="A1:X1"/>
  </mergeCells>
  <conditionalFormatting sqref="W18">
    <cfRule type="iconSet" priority="5">
      <iconSet iconSet="3Symbols2" showValue="0" reverse="1">
        <cfvo type="percent" val="0"/>
        <cfvo type="num" val="0.33300000000000002"/>
        <cfvo type="num" val="0.33400000000000002"/>
      </iconSet>
    </cfRule>
  </conditionalFormatting>
  <conditionalFormatting sqref="D3:D5 E8:N8 W4:W5">
    <cfRule type="cellIs" dxfId="0" priority="3" operator="equal">
      <formula>""</formula>
    </cfRule>
  </conditionalFormatting>
  <conditionalFormatting sqref="Q10:Q39">
    <cfRule type="iconSet" priority="1">
      <iconSet iconSet="3Symbols2" showValue="0">
        <cfvo type="percent" val="0"/>
        <cfvo type="num" val="-2.0000000000000001E-4"/>
        <cfvo type="num" val="-1E-4" gte="0"/>
      </iconSet>
    </cfRule>
  </conditionalFormatting>
  <printOptions horizontalCentered="1" verticalCentered="1"/>
  <pageMargins left="0.78740157480314965" right="0.78740157480314965" top="0.78740157480314965" bottom="0.78740157480314965" header="0.11811023622047245" footer="0.11811023622047245"/>
  <pageSetup paperSize="9" scale="69" orientation="landscape" useFirstPageNumber="1" horizontalDpi="300" verticalDpi="300" r:id="rId1"/>
  <headerFooter alignWithMargins="0">
    <oddFooter>&amp;R&amp;D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0"/>
  <sheetViews>
    <sheetView zoomScaleNormal="100" workbookViewId="0">
      <selection activeCell="R30" sqref="R30"/>
    </sheetView>
  </sheetViews>
  <sheetFormatPr baseColWidth="10" defaultColWidth="9.7109375" defaultRowHeight="12.75"/>
  <cols>
    <col min="1" max="1" width="4.5703125" customWidth="1"/>
    <col min="2" max="2" width="0.7109375" customWidth="1"/>
    <col min="3" max="4" width="27.140625" customWidth="1"/>
    <col min="5" max="5" width="9" style="9" customWidth="1"/>
    <col min="6" max="6" width="1.28515625" style="9" customWidth="1"/>
    <col min="7" max="7" width="6.42578125" style="1" customWidth="1"/>
    <col min="8" max="8" width="6.7109375" style="2" hidden="1" customWidth="1"/>
    <col min="9" max="9" width="7.5703125" style="24" customWidth="1"/>
    <col min="10" max="10" width="9.7109375" hidden="1" customWidth="1"/>
    <col min="11" max="11" width="10" style="40" customWidth="1"/>
    <col min="12" max="12" width="19.5703125" customWidth="1"/>
    <col min="13" max="14" width="8.7109375" customWidth="1"/>
    <col min="15" max="15" width="4.85546875" customWidth="1"/>
    <col min="16" max="16" width="9" bestFit="1" customWidth="1"/>
  </cols>
  <sheetData>
    <row r="1" spans="1:16" s="3" customFormat="1" ht="30" customHeight="1" thickBot="1">
      <c r="A1" s="153" t="s">
        <v>30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/>
    </row>
    <row r="2" spans="1:16" s="3" customFormat="1" ht="7.5" customHeight="1">
      <c r="A2" s="10"/>
      <c r="B2" s="10"/>
      <c r="E2" s="14"/>
      <c r="F2" s="14"/>
      <c r="G2" s="15"/>
      <c r="H2" s="16"/>
      <c r="I2" s="20"/>
      <c r="J2" s="10"/>
      <c r="K2" s="35"/>
      <c r="L2" s="10"/>
      <c r="M2" s="10"/>
      <c r="N2" s="10"/>
    </row>
    <row r="3" spans="1:16" s="3" customFormat="1" ht="15.75">
      <c r="A3" s="10"/>
      <c r="B3" s="10"/>
      <c r="C3" s="10" t="str">
        <f>Punkte!C3</f>
        <v>Klasse &amp; Fach</v>
      </c>
      <c r="D3" s="143">
        <f>Punkte!D3</f>
        <v>0</v>
      </c>
      <c r="E3" s="14"/>
      <c r="F3" s="14"/>
      <c r="G3" s="15"/>
      <c r="H3" s="16"/>
      <c r="I3" s="20"/>
      <c r="J3" s="10"/>
      <c r="K3" s="35"/>
      <c r="L3" s="10"/>
      <c r="M3" s="10"/>
      <c r="N3" s="10"/>
    </row>
    <row r="4" spans="1:16" s="3" customFormat="1" ht="15.75">
      <c r="A4" s="10"/>
      <c r="B4" s="10"/>
      <c r="C4" s="10" t="str">
        <f>Punkte!C4</f>
        <v>Arbeit Nr.</v>
      </c>
      <c r="D4" s="143">
        <f>Punkte!D4</f>
        <v>0</v>
      </c>
      <c r="E4" s="14"/>
      <c r="F4" s="14"/>
      <c r="G4" s="15"/>
      <c r="H4" s="16"/>
      <c r="I4" s="20"/>
      <c r="J4" s="10"/>
      <c r="K4" s="35"/>
      <c r="L4" s="10"/>
      <c r="M4" s="10"/>
      <c r="N4" s="10"/>
    </row>
    <row r="5" spans="1:16" s="3" customFormat="1" ht="15.75">
      <c r="A5" s="10"/>
      <c r="B5" s="10"/>
      <c r="C5" s="10" t="str">
        <f>Punkte!C5</f>
        <v>geschrieben am</v>
      </c>
      <c r="D5" s="144">
        <f>Punkte!D5</f>
        <v>0</v>
      </c>
      <c r="E5" s="152" t="s">
        <v>46</v>
      </c>
      <c r="F5" s="152"/>
      <c r="G5" s="66" t="s">
        <v>9</v>
      </c>
      <c r="H5" s="16"/>
      <c r="I5" s="20"/>
      <c r="J5" s="10"/>
      <c r="K5" s="35"/>
      <c r="L5" s="10"/>
      <c r="M5" s="10"/>
      <c r="N5" s="10"/>
    </row>
    <row r="6" spans="1:16" s="3" customFormat="1" ht="15.75">
      <c r="A6" s="10"/>
      <c r="B6" s="10"/>
      <c r="C6" s="10"/>
      <c r="D6" s="10"/>
      <c r="E6" s="14"/>
      <c r="F6" s="14"/>
      <c r="G6" s="10"/>
      <c r="H6" s="16"/>
      <c r="I6" s="20"/>
      <c r="J6" s="10"/>
      <c r="K6" s="35"/>
      <c r="L6" s="10"/>
      <c r="M6" s="10"/>
      <c r="N6" s="10"/>
    </row>
    <row r="7" spans="1:16" s="3" customFormat="1" ht="15.75">
      <c r="C7" s="10"/>
      <c r="D7" s="80" t="s">
        <v>38</v>
      </c>
      <c r="E7" s="145">
        <f>Punkte!O8</f>
        <v>0</v>
      </c>
      <c r="F7" s="18"/>
      <c r="G7" s="143">
        <f>E7</f>
        <v>0</v>
      </c>
      <c r="H7" s="19" t="s">
        <v>1</v>
      </c>
      <c r="I7" s="21" t="s">
        <v>2</v>
      </c>
      <c r="J7" s="10"/>
      <c r="K7" s="65" t="s">
        <v>47</v>
      </c>
      <c r="L7" s="11" t="s">
        <v>37</v>
      </c>
      <c r="M7" s="10"/>
      <c r="N7" s="10"/>
      <c r="P7" s="26" t="s">
        <v>40</v>
      </c>
    </row>
    <row r="8" spans="1:16" s="3" customFormat="1" ht="22.5" customHeight="1" thickBot="1">
      <c r="C8" s="10"/>
      <c r="D8" s="18"/>
      <c r="E8" s="18"/>
      <c r="F8" s="18"/>
      <c r="G8" s="13"/>
      <c r="H8" s="19"/>
      <c r="I8" s="21"/>
      <c r="J8" s="10"/>
      <c r="K8" s="35"/>
      <c r="L8" s="11"/>
      <c r="M8" s="10"/>
      <c r="N8" s="10"/>
      <c r="P8" s="21"/>
    </row>
    <row r="9" spans="1:16" s="3" customFormat="1" ht="16.5" thickBot="1">
      <c r="A9" s="46" t="s">
        <v>39</v>
      </c>
      <c r="B9" s="47"/>
      <c r="C9" s="43" t="s">
        <v>33</v>
      </c>
      <c r="D9" s="43" t="s">
        <v>34</v>
      </c>
      <c r="E9" s="61"/>
      <c r="F9" s="50"/>
      <c r="G9" s="44"/>
      <c r="H9" s="45"/>
      <c r="I9" s="62"/>
      <c r="J9" s="10"/>
      <c r="K9" s="63"/>
      <c r="L9" s="76" t="s">
        <v>10</v>
      </c>
      <c r="M9" s="122">
        <f>COUNTIF(J10:J45,1)</f>
        <v>0</v>
      </c>
      <c r="N9" s="13"/>
      <c r="P9" s="22"/>
    </row>
    <row r="10" spans="1:16" s="3" customFormat="1" ht="15.75">
      <c r="A10" s="86">
        <v>1</v>
      </c>
      <c r="B10" s="87"/>
      <c r="C10" s="136" t="str">
        <f>Punkte!C10</f>
        <v>Mustermann</v>
      </c>
      <c r="D10" s="137" t="str">
        <f>Punkte!D10</f>
        <v>Manfred</v>
      </c>
      <c r="E10" s="109">
        <f>Punkte!O10</f>
        <v>0</v>
      </c>
      <c r="F10" s="149"/>
      <c r="G10" s="112">
        <f>$G$7-E10</f>
        <v>0</v>
      </c>
      <c r="H10" s="113" t="e">
        <f t="shared" ref="H10:H39" si="0">$E10*100/$G$7</f>
        <v>#DIV/0!</v>
      </c>
      <c r="I10" s="142" t="e">
        <f>IF(Punkte!S10&gt;0,Punkte!S10,"")</f>
        <v>#DIV/0!</v>
      </c>
      <c r="J10" s="10" t="e">
        <f t="shared" ref="J10:J50" si="1">IF(I10="","",CODE(I10)-48)</f>
        <v>#DIV/0!</v>
      </c>
      <c r="K10" s="146" t="str">
        <f>IF(Punkte!U10&lt;&gt;0, Punkte!U10, "")</f>
        <v/>
      </c>
      <c r="L10" s="77" t="s">
        <v>11</v>
      </c>
      <c r="M10" s="123">
        <f>COUNTIF(J10:J45,2)</f>
        <v>0</v>
      </c>
      <c r="N10" s="13"/>
      <c r="P10" s="147" t="e">
        <f>VLOOKUP($I10,Prozente!$C$7:$D$21,2,FALSE)</f>
        <v>#DIV/0!</v>
      </c>
    </row>
    <row r="11" spans="1:16" s="3" customFormat="1" ht="15.75">
      <c r="A11" s="92">
        <v>2</v>
      </c>
      <c r="B11" s="93"/>
      <c r="C11" s="138">
        <f>Punkte!C11</f>
        <v>0</v>
      </c>
      <c r="D11" s="139">
        <f>Punkte!D11</f>
        <v>0</v>
      </c>
      <c r="E11" s="110">
        <f>Punkte!O11</f>
        <v>0</v>
      </c>
      <c r="F11" s="97"/>
      <c r="G11" s="115">
        <f t="shared" ref="G11:G39" si="2">$G$7-E11</f>
        <v>0</v>
      </c>
      <c r="H11" s="116" t="e">
        <f t="shared" si="0"/>
        <v>#DIV/0!</v>
      </c>
      <c r="I11" s="142" t="e">
        <f>IF(Punkte!S11&gt;0,Punkte!S11,"")</f>
        <v>#DIV/0!</v>
      </c>
      <c r="J11" s="10" t="e">
        <f t="shared" si="1"/>
        <v>#DIV/0!</v>
      </c>
      <c r="K11" s="146" t="str">
        <f>IF(Punkte!U11&lt;&gt;0, Punkte!U11, "")</f>
        <v/>
      </c>
      <c r="L11" s="77" t="s">
        <v>12</v>
      </c>
      <c r="M11" s="123">
        <f>COUNTIF(J10:J45,3)</f>
        <v>0</v>
      </c>
      <c r="N11" s="13"/>
      <c r="P11" s="147" t="e">
        <f>VLOOKUP($I11,Prozente!$C$7:$D$21,2,FALSE)</f>
        <v>#DIV/0!</v>
      </c>
    </row>
    <row r="12" spans="1:16" s="3" customFormat="1" ht="15.75" customHeight="1">
      <c r="A12" s="92">
        <v>3</v>
      </c>
      <c r="B12" s="93"/>
      <c r="C12" s="138" t="str">
        <f>Punkte!C12</f>
        <v>bei Bedarf</v>
      </c>
      <c r="D12" s="139">
        <f>Punkte!D12</f>
        <v>0</v>
      </c>
      <c r="E12" s="110">
        <f>Punkte!O12</f>
        <v>0</v>
      </c>
      <c r="F12" s="97"/>
      <c r="G12" s="115">
        <f t="shared" si="2"/>
        <v>0</v>
      </c>
      <c r="H12" s="116" t="e">
        <f t="shared" si="0"/>
        <v>#DIV/0!</v>
      </c>
      <c r="I12" s="142" t="e">
        <f>IF(Punkte!S12&gt;0,Punkte!S12,"")</f>
        <v>#DIV/0!</v>
      </c>
      <c r="J12" s="10" t="e">
        <f t="shared" si="1"/>
        <v>#DIV/0!</v>
      </c>
      <c r="K12" s="146" t="str">
        <f>IF(Punkte!U12&lt;&gt;0, Punkte!U12, "")</f>
        <v/>
      </c>
      <c r="L12" s="77" t="s">
        <v>13</v>
      </c>
      <c r="M12" s="123">
        <f>COUNTIF(J10:J45,4)</f>
        <v>0</v>
      </c>
      <c r="N12" s="13"/>
      <c r="P12" s="147" t="e">
        <f>VLOOKUP($I12,Prozente!$C$7:$D$21,2,FALSE)</f>
        <v>#DIV/0!</v>
      </c>
    </row>
    <row r="13" spans="1:16" s="3" customFormat="1" ht="15.75">
      <c r="A13" s="92">
        <v>4</v>
      </c>
      <c r="B13" s="93"/>
      <c r="C13" s="138" t="str">
        <f>Punkte!C13</f>
        <v>können</v>
      </c>
      <c r="D13" s="139">
        <f>Punkte!D13</f>
        <v>0</v>
      </c>
      <c r="E13" s="110">
        <f>Punkte!O13</f>
        <v>0</v>
      </c>
      <c r="F13" s="97"/>
      <c r="G13" s="115">
        <f t="shared" si="2"/>
        <v>0</v>
      </c>
      <c r="H13" s="116" t="e">
        <f t="shared" si="0"/>
        <v>#DIV/0!</v>
      </c>
      <c r="I13" s="142" t="e">
        <f>IF(Punkte!S13&gt;0,Punkte!S13,"")</f>
        <v>#DIV/0!</v>
      </c>
      <c r="J13" s="10" t="e">
        <f t="shared" si="1"/>
        <v>#DIV/0!</v>
      </c>
      <c r="K13" s="146" t="str">
        <f>IF(Punkte!U13&lt;&gt;0, Punkte!U13, "")</f>
        <v/>
      </c>
      <c r="L13" s="77" t="s">
        <v>14</v>
      </c>
      <c r="M13" s="123">
        <f>COUNTIF(J10:J45,5)</f>
        <v>0</v>
      </c>
      <c r="N13" s="13"/>
      <c r="P13" s="147" t="e">
        <f>VLOOKUP($I13,Prozente!$C$7:$D$21,2,FALSE)</f>
        <v>#DIV/0!</v>
      </c>
    </row>
    <row r="14" spans="1:16" s="3" customFormat="1" ht="16.5" thickBot="1">
      <c r="A14" s="92">
        <v>5</v>
      </c>
      <c r="B14" s="93"/>
      <c r="C14" s="138" t="str">
        <f>Punkte!C14</f>
        <v xml:space="preserve">hier </v>
      </c>
      <c r="D14" s="139">
        <f>Punkte!D14</f>
        <v>0</v>
      </c>
      <c r="E14" s="110">
        <f>Punkte!O14</f>
        <v>0</v>
      </c>
      <c r="F14" s="97"/>
      <c r="G14" s="115">
        <f t="shared" si="2"/>
        <v>0</v>
      </c>
      <c r="H14" s="116" t="e">
        <f t="shared" si="0"/>
        <v>#DIV/0!</v>
      </c>
      <c r="I14" s="142" t="e">
        <f>IF(Punkte!S14&gt;0,Punkte!S14,"")</f>
        <v>#DIV/0!</v>
      </c>
      <c r="J14" s="10" t="e">
        <f t="shared" si="1"/>
        <v>#DIV/0!</v>
      </c>
      <c r="K14" s="146" t="str">
        <f>IF(Punkte!U14&lt;&gt;0, Punkte!U14, "")</f>
        <v/>
      </c>
      <c r="L14" s="78" t="s">
        <v>15</v>
      </c>
      <c r="M14" s="124">
        <f>COUNTIF(J10:J45,6)</f>
        <v>0</v>
      </c>
      <c r="N14" s="13"/>
      <c r="P14" s="147" t="e">
        <f>VLOOKUP($I14,Prozente!$C$7:$D$21,2,FALSE)</f>
        <v>#DIV/0!</v>
      </c>
    </row>
    <row r="15" spans="1:16" s="3" customFormat="1" ht="16.5" thickBot="1">
      <c r="A15" s="92">
        <v>6</v>
      </c>
      <c r="B15" s="93"/>
      <c r="C15" s="138" t="str">
        <f>Punkte!C15</f>
        <v xml:space="preserve">Namen </v>
      </c>
      <c r="D15" s="139">
        <f>Punkte!D15</f>
        <v>0</v>
      </c>
      <c r="E15" s="110">
        <f>Punkte!O15</f>
        <v>0</v>
      </c>
      <c r="F15" s="97"/>
      <c r="G15" s="115">
        <f t="shared" si="2"/>
        <v>0</v>
      </c>
      <c r="H15" s="116" t="e">
        <f t="shared" si="0"/>
        <v>#DIV/0!</v>
      </c>
      <c r="I15" s="142" t="e">
        <f>IF(Punkte!S15&gt;0,Punkte!S15,"")</f>
        <v>#DIV/0!</v>
      </c>
      <c r="J15" s="10" t="e">
        <f t="shared" si="1"/>
        <v>#DIV/0!</v>
      </c>
      <c r="K15" s="146" t="str">
        <f>IF(Punkte!U15&lt;&gt;0, Punkte!U15, "")</f>
        <v/>
      </c>
      <c r="L15" s="14"/>
      <c r="M15" s="10"/>
      <c r="N15" s="10"/>
      <c r="P15" s="147" t="e">
        <f>VLOOKUP($I15,Prozente!$C$7:$D$21,2,FALSE)</f>
        <v>#DIV/0!</v>
      </c>
    </row>
    <row r="16" spans="1:16" s="3" customFormat="1" ht="15.75">
      <c r="A16" s="92">
        <v>7</v>
      </c>
      <c r="B16" s="93"/>
      <c r="C16" s="138" t="str">
        <f>Punkte!C16</f>
        <v>eingebeben werden</v>
      </c>
      <c r="D16" s="139">
        <f>Punkte!D16</f>
        <v>0</v>
      </c>
      <c r="E16" s="110">
        <f>Punkte!O16</f>
        <v>0</v>
      </c>
      <c r="F16" s="97"/>
      <c r="G16" s="115">
        <f t="shared" si="2"/>
        <v>0</v>
      </c>
      <c r="H16" s="116" t="e">
        <f t="shared" si="0"/>
        <v>#DIV/0!</v>
      </c>
      <c r="I16" s="142" t="e">
        <f>IF(Punkte!S16&gt;0,Punkte!S16,"")</f>
        <v>#DIV/0!</v>
      </c>
      <c r="J16" s="10" t="e">
        <f t="shared" si="1"/>
        <v>#DIV/0!</v>
      </c>
      <c r="K16" s="146" t="str">
        <f>IF(Punkte!U16&lt;&gt;0, Punkte!U16, "")</f>
        <v/>
      </c>
      <c r="L16" s="79" t="s">
        <v>16</v>
      </c>
      <c r="M16" s="148">
        <f>SUM(M9:M14)</f>
        <v>0</v>
      </c>
      <c r="N16" s="13"/>
      <c r="P16" s="147" t="e">
        <f>VLOOKUP($I16,Prozente!$C$7:$D$21,2,FALSE)</f>
        <v>#DIV/0!</v>
      </c>
    </row>
    <row r="17" spans="1:16" s="3" customFormat="1" ht="16.5" thickBot="1">
      <c r="A17" s="92">
        <v>8</v>
      </c>
      <c r="B17" s="93"/>
      <c r="C17" s="138">
        <f>Punkte!C17</f>
        <v>0</v>
      </c>
      <c r="D17" s="139">
        <f>Punkte!D17</f>
        <v>0</v>
      </c>
      <c r="E17" s="110">
        <f>Punkte!O17</f>
        <v>0</v>
      </c>
      <c r="F17" s="97"/>
      <c r="G17" s="115">
        <f t="shared" si="2"/>
        <v>0</v>
      </c>
      <c r="H17" s="116" t="e">
        <f t="shared" si="0"/>
        <v>#DIV/0!</v>
      </c>
      <c r="I17" s="142" t="e">
        <f>IF(Punkte!S17&gt;0,Punkte!S17,"")</f>
        <v>#DIV/0!</v>
      </c>
      <c r="J17" s="10" t="e">
        <f t="shared" si="1"/>
        <v>#DIV/0!</v>
      </c>
      <c r="K17" s="146" t="str">
        <f>IF(Punkte!U17&lt;&gt;0, Punkte!U17, "")</f>
        <v/>
      </c>
      <c r="L17" s="78" t="s">
        <v>20</v>
      </c>
      <c r="M17" s="125" t="e">
        <f>100/M16*(M13+M14)/100</f>
        <v>#DIV/0!</v>
      </c>
      <c r="N17" s="73"/>
      <c r="P17" s="147" t="e">
        <f>VLOOKUP($I17,Prozente!$C$7:$D$21,2,FALSE)</f>
        <v>#DIV/0!</v>
      </c>
    </row>
    <row r="18" spans="1:16" s="3" customFormat="1" ht="16.5" thickBot="1">
      <c r="A18" s="92">
        <v>9</v>
      </c>
      <c r="B18" s="93"/>
      <c r="C18" s="138">
        <f>Punkte!C18</f>
        <v>0</v>
      </c>
      <c r="D18" s="139">
        <f>Punkte!D18</f>
        <v>0</v>
      </c>
      <c r="E18" s="110">
        <f>Punkte!O18</f>
        <v>0</v>
      </c>
      <c r="F18" s="97"/>
      <c r="G18" s="115">
        <f t="shared" si="2"/>
        <v>0</v>
      </c>
      <c r="H18" s="116" t="e">
        <f t="shared" si="0"/>
        <v>#DIV/0!</v>
      </c>
      <c r="I18" s="142" t="e">
        <f>IF(Punkte!S18&gt;0,Punkte!S18,"")</f>
        <v>#DIV/0!</v>
      </c>
      <c r="J18" s="10" t="e">
        <f t="shared" si="1"/>
        <v>#DIV/0!</v>
      </c>
      <c r="K18" s="146" t="str">
        <f>IF(Punkte!U18&lt;&gt;0, Punkte!U18, "")</f>
        <v/>
      </c>
      <c r="L18" s="10"/>
      <c r="M18" s="126" t="e">
        <f>100/M16*(M13+M14)/100</f>
        <v>#DIV/0!</v>
      </c>
      <c r="N18" s="74"/>
      <c r="P18" s="147" t="e">
        <f>VLOOKUP($I18,Prozente!$C$7:$D$21,2,FALSE)</f>
        <v>#DIV/0!</v>
      </c>
    </row>
    <row r="19" spans="1:16" s="3" customFormat="1" ht="16.5" thickBot="1">
      <c r="A19" s="92">
        <v>10</v>
      </c>
      <c r="B19" s="93"/>
      <c r="C19" s="138">
        <f>Punkte!C19</f>
        <v>0</v>
      </c>
      <c r="D19" s="139">
        <f>Punkte!D19</f>
        <v>0</v>
      </c>
      <c r="E19" s="110">
        <f>Punkte!O19</f>
        <v>0</v>
      </c>
      <c r="F19" s="97"/>
      <c r="G19" s="115">
        <f t="shared" si="2"/>
        <v>0</v>
      </c>
      <c r="H19" s="116" t="e">
        <f t="shared" si="0"/>
        <v>#DIV/0!</v>
      </c>
      <c r="I19" s="142" t="e">
        <f>IF(Punkte!S19&gt;0,Punkte!S19,"")</f>
        <v>#DIV/0!</v>
      </c>
      <c r="J19" s="10" t="e">
        <f t="shared" si="1"/>
        <v>#DIV/0!</v>
      </c>
      <c r="K19" s="146" t="str">
        <f>IF(Punkte!U19&lt;&gt;0, Punkte!U19, "")</f>
        <v/>
      </c>
      <c r="P19" s="147" t="e">
        <f>VLOOKUP($I19,Prozente!$C$7:$D$21,2,FALSE)</f>
        <v>#DIV/0!</v>
      </c>
    </row>
    <row r="20" spans="1:16" s="3" customFormat="1" ht="15.75">
      <c r="A20" s="92">
        <v>11</v>
      </c>
      <c r="B20" s="93"/>
      <c r="C20" s="138">
        <f>Punkte!C20</f>
        <v>0</v>
      </c>
      <c r="D20" s="139">
        <f>Punkte!D20</f>
        <v>0</v>
      </c>
      <c r="E20" s="110">
        <f>Punkte!O20</f>
        <v>0</v>
      </c>
      <c r="F20" s="97"/>
      <c r="G20" s="115">
        <f t="shared" si="2"/>
        <v>0</v>
      </c>
      <c r="H20" s="116" t="e">
        <f t="shared" si="0"/>
        <v>#DIV/0!</v>
      </c>
      <c r="I20" s="142" t="e">
        <f>IF(Punkte!S20&gt;0,Punkte!S20,"")</f>
        <v>#DIV/0!</v>
      </c>
      <c r="J20" s="10" t="e">
        <f t="shared" si="1"/>
        <v>#DIV/0!</v>
      </c>
      <c r="K20" s="146" t="str">
        <f>IF(Punkte!U20&lt;&gt;0, Punkte!U20, "")</f>
        <v/>
      </c>
      <c r="L20" s="76" t="s">
        <v>17</v>
      </c>
      <c r="M20" s="122" t="e">
        <f>MIN(J10:J45)</f>
        <v>#DIV/0!</v>
      </c>
      <c r="N20" s="13"/>
      <c r="P20" s="147" t="e">
        <f>VLOOKUP($I20,Prozente!$C$7:$D$21,2,FALSE)</f>
        <v>#DIV/0!</v>
      </c>
    </row>
    <row r="21" spans="1:16" s="3" customFormat="1" ht="15.75">
      <c r="A21" s="92">
        <v>12</v>
      </c>
      <c r="B21" s="93"/>
      <c r="C21" s="138">
        <f>Punkte!C21</f>
        <v>0</v>
      </c>
      <c r="D21" s="139">
        <f>Punkte!D21</f>
        <v>0</v>
      </c>
      <c r="E21" s="110">
        <f>Punkte!O21</f>
        <v>0</v>
      </c>
      <c r="F21" s="97"/>
      <c r="G21" s="115">
        <f t="shared" si="2"/>
        <v>0</v>
      </c>
      <c r="H21" s="116" t="e">
        <f t="shared" si="0"/>
        <v>#DIV/0!</v>
      </c>
      <c r="I21" s="142" t="e">
        <f>IF(Punkte!S21&gt;0,Punkte!S21,"")</f>
        <v>#DIV/0!</v>
      </c>
      <c r="J21" s="10" t="e">
        <f t="shared" si="1"/>
        <v>#DIV/0!</v>
      </c>
      <c r="K21" s="146" t="str">
        <f>IF(Punkte!U21&lt;&gt;0, Punkte!U21, "")</f>
        <v/>
      </c>
      <c r="L21" s="77" t="s">
        <v>18</v>
      </c>
      <c r="M21" s="123" t="e">
        <f>MAX(J10:J45)</f>
        <v>#DIV/0!</v>
      </c>
      <c r="N21" s="13"/>
      <c r="P21" s="147" t="e">
        <f>VLOOKUP($I21,Prozente!$C$7:$D$21,2,FALSE)</f>
        <v>#DIV/0!</v>
      </c>
    </row>
    <row r="22" spans="1:16" s="3" customFormat="1" ht="16.5" thickBot="1">
      <c r="A22" s="92">
        <v>13</v>
      </c>
      <c r="B22" s="93"/>
      <c r="C22" s="138">
        <f>Punkte!C22</f>
        <v>0</v>
      </c>
      <c r="D22" s="139">
        <f>Punkte!D22</f>
        <v>0</v>
      </c>
      <c r="E22" s="110">
        <f>Punkte!O22</f>
        <v>0</v>
      </c>
      <c r="F22" s="97"/>
      <c r="G22" s="115">
        <f t="shared" si="2"/>
        <v>0</v>
      </c>
      <c r="H22" s="116" t="e">
        <f t="shared" si="0"/>
        <v>#DIV/0!</v>
      </c>
      <c r="I22" s="142" t="e">
        <f>IF(Punkte!S22&gt;0,Punkte!S22,"")</f>
        <v>#DIV/0!</v>
      </c>
      <c r="J22" s="10" t="e">
        <f t="shared" si="1"/>
        <v>#DIV/0!</v>
      </c>
      <c r="K22" s="146" t="str">
        <f>IF(Punkte!U22&lt;&gt;0, Punkte!U22, "")</f>
        <v/>
      </c>
      <c r="L22" s="78" t="s">
        <v>19</v>
      </c>
      <c r="M22" s="127" t="e">
        <f>AVERAGE(J10:J45)</f>
        <v>#DIV/0!</v>
      </c>
      <c r="N22" s="75"/>
      <c r="P22" s="147" t="e">
        <f>VLOOKUP($I22,Prozente!$C$7:$D$21,2,FALSE)</f>
        <v>#DIV/0!</v>
      </c>
    </row>
    <row r="23" spans="1:16" s="3" customFormat="1" ht="16.5" thickBot="1">
      <c r="A23" s="92">
        <v>14</v>
      </c>
      <c r="B23" s="93"/>
      <c r="C23" s="138">
        <f>Punkte!C23</f>
        <v>0</v>
      </c>
      <c r="D23" s="139">
        <f>Punkte!D23</f>
        <v>0</v>
      </c>
      <c r="E23" s="110">
        <f>Punkte!O23</f>
        <v>0</v>
      </c>
      <c r="F23" s="97"/>
      <c r="G23" s="115">
        <f t="shared" si="2"/>
        <v>0</v>
      </c>
      <c r="H23" s="116" t="e">
        <f t="shared" si="0"/>
        <v>#DIV/0!</v>
      </c>
      <c r="I23" s="142" t="e">
        <f>IF(Punkte!S23&gt;0,Punkte!S23,"")</f>
        <v>#DIV/0!</v>
      </c>
      <c r="J23" s="10" t="e">
        <f t="shared" si="1"/>
        <v>#DIV/0!</v>
      </c>
      <c r="K23" s="146" t="str">
        <f>IF(Punkte!U23&lt;&gt;0, Punkte!U23, "")</f>
        <v/>
      </c>
      <c r="P23" s="147" t="e">
        <f>VLOOKUP($I23,Prozente!$C$7:$D$21,2,FALSE)</f>
        <v>#DIV/0!</v>
      </c>
    </row>
    <row r="24" spans="1:16" s="3" customFormat="1" ht="16.5" thickBot="1">
      <c r="A24" s="92">
        <v>15</v>
      </c>
      <c r="B24" s="93"/>
      <c r="C24" s="138">
        <f>Punkte!C24</f>
        <v>0</v>
      </c>
      <c r="D24" s="139">
        <f>Punkte!D24</f>
        <v>0</v>
      </c>
      <c r="E24" s="110">
        <f>Punkte!O24</f>
        <v>0</v>
      </c>
      <c r="F24" s="97"/>
      <c r="G24" s="115">
        <f t="shared" si="2"/>
        <v>0</v>
      </c>
      <c r="H24" s="116" t="e">
        <f t="shared" si="0"/>
        <v>#DIV/0!</v>
      </c>
      <c r="I24" s="142" t="e">
        <f>IF(Punkte!S24&gt;0,Punkte!S24,"")</f>
        <v>#DIV/0!</v>
      </c>
      <c r="J24" s="10" t="e">
        <f t="shared" si="1"/>
        <v>#DIV/0!</v>
      </c>
      <c r="K24" s="146" t="str">
        <f>IF(Punkte!U24&lt;&gt;0, Punkte!U24, "")</f>
        <v/>
      </c>
      <c r="L24" s="68" t="s">
        <v>53</v>
      </c>
      <c r="M24" s="69" t="s">
        <v>54</v>
      </c>
      <c r="N24" s="70" t="s">
        <v>55</v>
      </c>
      <c r="P24" s="147" t="e">
        <f>VLOOKUP($I24,Prozente!$C$7:$D$21,2,FALSE)</f>
        <v>#DIV/0!</v>
      </c>
    </row>
    <row r="25" spans="1:16" s="3" customFormat="1" ht="15.75">
      <c r="A25" s="92">
        <v>16</v>
      </c>
      <c r="B25" s="93"/>
      <c r="C25" s="138">
        <f>Punkte!C25</f>
        <v>0</v>
      </c>
      <c r="D25" s="139">
        <f>Punkte!D25</f>
        <v>0</v>
      </c>
      <c r="E25" s="110">
        <f>Punkte!O25</f>
        <v>0</v>
      </c>
      <c r="F25" s="97"/>
      <c r="G25" s="115">
        <f t="shared" si="2"/>
        <v>0</v>
      </c>
      <c r="H25" s="116" t="e">
        <f t="shared" si="0"/>
        <v>#DIV/0!</v>
      </c>
      <c r="I25" s="142" t="e">
        <f>IF(Punkte!S25&gt;0,Punkte!S25,"")</f>
        <v>#DIV/0!</v>
      </c>
      <c r="J25" s="10" t="e">
        <f t="shared" si="1"/>
        <v>#DIV/0!</v>
      </c>
      <c r="K25" s="146" t="str">
        <f>IF(Punkte!U25&lt;&gt;0, Punkte!U25, "")</f>
        <v/>
      </c>
      <c r="L25" s="71" t="s">
        <v>56</v>
      </c>
      <c r="M25" s="128">
        <f>ROUND(Prozente!B33/5,1)*5</f>
        <v>0</v>
      </c>
      <c r="N25" s="129">
        <f>E7</f>
        <v>0</v>
      </c>
      <c r="P25" s="147" t="e">
        <f>VLOOKUP($I25,Prozente!$C$7:$D$21,2,FALSE)</f>
        <v>#DIV/0!</v>
      </c>
    </row>
    <row r="26" spans="1:16" s="3" customFormat="1" ht="16.5" thickBot="1">
      <c r="A26" s="92">
        <v>17</v>
      </c>
      <c r="B26" s="93"/>
      <c r="C26" s="138">
        <f>Punkte!C26</f>
        <v>0</v>
      </c>
      <c r="D26" s="139">
        <f>Punkte!D26</f>
        <v>0</v>
      </c>
      <c r="E26" s="110">
        <f>Punkte!O26</f>
        <v>0</v>
      </c>
      <c r="F26" s="97"/>
      <c r="G26" s="115">
        <f t="shared" si="2"/>
        <v>0</v>
      </c>
      <c r="H26" s="116" t="e">
        <f t="shared" si="0"/>
        <v>#DIV/0!</v>
      </c>
      <c r="I26" s="142" t="e">
        <f>IF(Punkte!S26&gt;0,Punkte!S26,"")</f>
        <v>#DIV/0!</v>
      </c>
      <c r="J26" s="10" t="e">
        <f t="shared" si="1"/>
        <v>#DIV/0!</v>
      </c>
      <c r="K26" s="146" t="str">
        <f>IF(Punkte!U26&lt;&gt;0, Punkte!U26, "")</f>
        <v/>
      </c>
      <c r="L26" s="72" t="s">
        <v>70</v>
      </c>
      <c r="M26" s="130">
        <f>ROUND(Prozente!B34/5,1)*5</f>
        <v>0</v>
      </c>
      <c r="N26" s="131">
        <f>M25-0.5</f>
        <v>-0.5</v>
      </c>
      <c r="P26" s="147" t="e">
        <f>VLOOKUP($I26,Prozente!$C$7:$D$21,2,FALSE)</f>
        <v>#DIV/0!</v>
      </c>
    </row>
    <row r="27" spans="1:16" s="3" customFormat="1" ht="15.75">
      <c r="A27" s="92">
        <v>18</v>
      </c>
      <c r="B27" s="93"/>
      <c r="C27" s="138">
        <f>Punkte!C27</f>
        <v>0</v>
      </c>
      <c r="D27" s="139">
        <f>Punkte!D27</f>
        <v>0</v>
      </c>
      <c r="E27" s="110">
        <f>Punkte!O27</f>
        <v>0</v>
      </c>
      <c r="F27" s="97"/>
      <c r="G27" s="115">
        <f t="shared" si="2"/>
        <v>0</v>
      </c>
      <c r="H27" s="116" t="e">
        <f t="shared" si="0"/>
        <v>#DIV/0!</v>
      </c>
      <c r="I27" s="142" t="e">
        <f>IF(Punkte!S27&gt;0,Punkte!S27,"")</f>
        <v>#DIV/0!</v>
      </c>
      <c r="J27" s="10" t="e">
        <f t="shared" si="1"/>
        <v>#DIV/0!</v>
      </c>
      <c r="K27" s="146" t="str">
        <f>IF(Punkte!U27&lt;&gt;0, Punkte!U27, "")</f>
        <v/>
      </c>
      <c r="L27" s="71" t="s">
        <v>57</v>
      </c>
      <c r="M27" s="128">
        <f>ROUND(Prozente!B35/5,1)*5</f>
        <v>0</v>
      </c>
      <c r="N27" s="132">
        <f t="shared" ref="N27:N39" si="3">M26-0.5</f>
        <v>-0.5</v>
      </c>
      <c r="P27" s="147" t="e">
        <f>VLOOKUP($I27,Prozente!$C$7:$D$21,2,FALSE)</f>
        <v>#DIV/0!</v>
      </c>
    </row>
    <row r="28" spans="1:16" s="3" customFormat="1" ht="15.75">
      <c r="A28" s="92">
        <v>19</v>
      </c>
      <c r="B28" s="93"/>
      <c r="C28" s="138">
        <f>Punkte!C28</f>
        <v>0</v>
      </c>
      <c r="D28" s="139">
        <f>Punkte!D28</f>
        <v>0</v>
      </c>
      <c r="E28" s="110">
        <f>Punkte!O28</f>
        <v>0</v>
      </c>
      <c r="F28" s="97"/>
      <c r="G28" s="115">
        <f t="shared" si="2"/>
        <v>0</v>
      </c>
      <c r="H28" s="116" t="e">
        <f t="shared" si="0"/>
        <v>#DIV/0!</v>
      </c>
      <c r="I28" s="142" t="e">
        <f>IF(Punkte!S28&gt;0,Punkte!S28,"")</f>
        <v>#DIV/0!</v>
      </c>
      <c r="J28" s="10" t="e">
        <f t="shared" si="1"/>
        <v>#DIV/0!</v>
      </c>
      <c r="K28" s="146" t="str">
        <f>IF(Punkte!U28&lt;&gt;0, Punkte!U28, "")</f>
        <v/>
      </c>
      <c r="L28" s="67" t="s">
        <v>58</v>
      </c>
      <c r="M28" s="133">
        <f>ROUND(Prozente!B36/5,1)*5</f>
        <v>0</v>
      </c>
      <c r="N28" s="134">
        <f t="shared" si="3"/>
        <v>-0.5</v>
      </c>
      <c r="P28" s="147" t="e">
        <f>VLOOKUP($I28,Prozente!$C$7:$D$21,2,FALSE)</f>
        <v>#DIV/0!</v>
      </c>
    </row>
    <row r="29" spans="1:16" s="3" customFormat="1" ht="16.5" thickBot="1">
      <c r="A29" s="92">
        <v>20</v>
      </c>
      <c r="B29" s="93"/>
      <c r="C29" s="138">
        <f>Punkte!C29</f>
        <v>0</v>
      </c>
      <c r="D29" s="139">
        <f>Punkte!D29</f>
        <v>0</v>
      </c>
      <c r="E29" s="110">
        <f>Punkte!O29</f>
        <v>0</v>
      </c>
      <c r="F29" s="97"/>
      <c r="G29" s="115">
        <f t="shared" si="2"/>
        <v>0</v>
      </c>
      <c r="H29" s="116" t="e">
        <f t="shared" si="0"/>
        <v>#DIV/0!</v>
      </c>
      <c r="I29" s="142" t="e">
        <f>IF(Punkte!S29&gt;0,Punkte!S29,"")</f>
        <v>#DIV/0!</v>
      </c>
      <c r="J29" s="10" t="e">
        <f t="shared" si="1"/>
        <v>#DIV/0!</v>
      </c>
      <c r="K29" s="146" t="str">
        <f>IF(Punkte!U29&lt;&gt;0, Punkte!U29, "")</f>
        <v/>
      </c>
      <c r="L29" s="72" t="s">
        <v>59</v>
      </c>
      <c r="M29" s="130">
        <f>ROUND(Prozente!B37/5,1)*5</f>
        <v>0</v>
      </c>
      <c r="N29" s="131">
        <f t="shared" si="3"/>
        <v>-0.5</v>
      </c>
      <c r="P29" s="147" t="e">
        <f>VLOOKUP($I29,Prozente!$C$7:$D$21,2,FALSE)</f>
        <v>#DIV/0!</v>
      </c>
    </row>
    <row r="30" spans="1:16" s="3" customFormat="1" ht="15.75">
      <c r="A30" s="92">
        <v>21</v>
      </c>
      <c r="B30" s="93"/>
      <c r="C30" s="138">
        <f>Punkte!C30</f>
        <v>0</v>
      </c>
      <c r="D30" s="139">
        <f>Punkte!D30</f>
        <v>0</v>
      </c>
      <c r="E30" s="110">
        <f>Punkte!O30</f>
        <v>0</v>
      </c>
      <c r="F30" s="97"/>
      <c r="G30" s="115">
        <f t="shared" si="2"/>
        <v>0</v>
      </c>
      <c r="H30" s="116" t="e">
        <f t="shared" si="0"/>
        <v>#DIV/0!</v>
      </c>
      <c r="I30" s="142" t="e">
        <f>IF(Punkte!S30&gt;0,Punkte!S30,"")</f>
        <v>#DIV/0!</v>
      </c>
      <c r="J30" s="10" t="e">
        <f t="shared" si="1"/>
        <v>#DIV/0!</v>
      </c>
      <c r="K30" s="146" t="str">
        <f>IF(Punkte!U30&lt;&gt;0, Punkte!U30, "")</f>
        <v/>
      </c>
      <c r="L30" s="71" t="s">
        <v>60</v>
      </c>
      <c r="M30" s="128">
        <f>ROUND(Prozente!B38/5,1)*5</f>
        <v>0</v>
      </c>
      <c r="N30" s="132">
        <f t="shared" si="3"/>
        <v>-0.5</v>
      </c>
      <c r="P30" s="147" t="e">
        <f>VLOOKUP($I30,Prozente!$C$7:$D$21,2,FALSE)</f>
        <v>#DIV/0!</v>
      </c>
    </row>
    <row r="31" spans="1:16" s="3" customFormat="1" ht="15.75">
      <c r="A31" s="92">
        <v>22</v>
      </c>
      <c r="B31" s="93"/>
      <c r="C31" s="138">
        <f>Punkte!C31</f>
        <v>0</v>
      </c>
      <c r="D31" s="139">
        <f>Punkte!D31</f>
        <v>0</v>
      </c>
      <c r="E31" s="110">
        <f>Punkte!O31</f>
        <v>0</v>
      </c>
      <c r="F31" s="97"/>
      <c r="G31" s="115">
        <f t="shared" si="2"/>
        <v>0</v>
      </c>
      <c r="H31" s="116" t="e">
        <f t="shared" si="0"/>
        <v>#DIV/0!</v>
      </c>
      <c r="I31" s="142" t="e">
        <f>IF(Punkte!S31&gt;0,Punkte!S31,"")</f>
        <v>#DIV/0!</v>
      </c>
      <c r="J31" s="10" t="e">
        <f t="shared" si="1"/>
        <v>#DIV/0!</v>
      </c>
      <c r="K31" s="146" t="str">
        <f>IF(Punkte!U31&lt;&gt;0, Punkte!U31, "")</f>
        <v/>
      </c>
      <c r="L31" s="67" t="s">
        <v>61</v>
      </c>
      <c r="M31" s="133">
        <f>ROUND(Prozente!B39/5,1)*5</f>
        <v>0</v>
      </c>
      <c r="N31" s="134">
        <f t="shared" si="3"/>
        <v>-0.5</v>
      </c>
      <c r="P31" s="147" t="e">
        <f>VLOOKUP($I31,Prozente!$C$7:$D$21,2,FALSE)</f>
        <v>#DIV/0!</v>
      </c>
    </row>
    <row r="32" spans="1:16" s="3" customFormat="1" ht="16.5" thickBot="1">
      <c r="A32" s="92">
        <v>23</v>
      </c>
      <c r="B32" s="93"/>
      <c r="C32" s="138">
        <f>Punkte!C32</f>
        <v>0</v>
      </c>
      <c r="D32" s="139">
        <f>Punkte!D32</f>
        <v>0</v>
      </c>
      <c r="E32" s="110">
        <f>Punkte!O32</f>
        <v>0</v>
      </c>
      <c r="F32" s="97"/>
      <c r="G32" s="115">
        <f t="shared" si="2"/>
        <v>0</v>
      </c>
      <c r="H32" s="116" t="e">
        <f t="shared" si="0"/>
        <v>#DIV/0!</v>
      </c>
      <c r="I32" s="142" t="e">
        <f>IF(Punkte!S32&gt;0,Punkte!S32,"")</f>
        <v>#DIV/0!</v>
      </c>
      <c r="J32" s="10" t="e">
        <f t="shared" si="1"/>
        <v>#DIV/0!</v>
      </c>
      <c r="K32" s="146" t="str">
        <f>IF(Punkte!U32&lt;&gt;0, Punkte!U32, "")</f>
        <v/>
      </c>
      <c r="L32" s="72" t="s">
        <v>62</v>
      </c>
      <c r="M32" s="130">
        <f>ROUND(Prozente!B40/5,1)*5</f>
        <v>0</v>
      </c>
      <c r="N32" s="135">
        <f t="shared" si="3"/>
        <v>-0.5</v>
      </c>
      <c r="P32" s="147" t="e">
        <f>VLOOKUP($I32,Prozente!$C$7:$D$21,2,FALSE)</f>
        <v>#DIV/0!</v>
      </c>
    </row>
    <row r="33" spans="1:16" s="3" customFormat="1" ht="15.75">
      <c r="A33" s="92">
        <v>24</v>
      </c>
      <c r="B33" s="93"/>
      <c r="C33" s="138">
        <f>Punkte!C33</f>
        <v>0</v>
      </c>
      <c r="D33" s="139">
        <f>Punkte!D33</f>
        <v>0</v>
      </c>
      <c r="E33" s="110">
        <f>Punkte!O33</f>
        <v>0</v>
      </c>
      <c r="F33" s="97"/>
      <c r="G33" s="115">
        <f t="shared" si="2"/>
        <v>0</v>
      </c>
      <c r="H33" s="116" t="e">
        <f t="shared" si="0"/>
        <v>#DIV/0!</v>
      </c>
      <c r="I33" s="142" t="e">
        <f>IF(Punkte!S33&gt;0,Punkte!S33,"")</f>
        <v>#DIV/0!</v>
      </c>
      <c r="J33" s="10" t="e">
        <f t="shared" si="1"/>
        <v>#DIV/0!</v>
      </c>
      <c r="K33" s="146" t="str">
        <f>IF(Punkte!U33&lt;&gt;0, Punkte!U33, "")</f>
        <v/>
      </c>
      <c r="L33" s="71" t="s">
        <v>63</v>
      </c>
      <c r="M33" s="128">
        <f>ROUND(Prozente!B41/5,1)*5</f>
        <v>0</v>
      </c>
      <c r="N33" s="132">
        <f t="shared" si="3"/>
        <v>-0.5</v>
      </c>
      <c r="P33" s="147" t="e">
        <f>VLOOKUP($I33,Prozente!$C$7:$D$21,2,FALSE)</f>
        <v>#DIV/0!</v>
      </c>
    </row>
    <row r="34" spans="1:16" s="3" customFormat="1" ht="15.75">
      <c r="A34" s="92">
        <v>25</v>
      </c>
      <c r="B34" s="93"/>
      <c r="C34" s="138">
        <f>Punkte!C34</f>
        <v>0</v>
      </c>
      <c r="D34" s="139">
        <f>Punkte!D34</f>
        <v>0</v>
      </c>
      <c r="E34" s="110">
        <f>Punkte!O34</f>
        <v>0</v>
      </c>
      <c r="F34" s="97"/>
      <c r="G34" s="115">
        <f t="shared" si="2"/>
        <v>0</v>
      </c>
      <c r="H34" s="116" t="e">
        <f t="shared" si="0"/>
        <v>#DIV/0!</v>
      </c>
      <c r="I34" s="142" t="e">
        <f>IF(Punkte!S34&gt;0,Punkte!S34,"")</f>
        <v>#DIV/0!</v>
      </c>
      <c r="J34" s="10" t="e">
        <f t="shared" si="1"/>
        <v>#DIV/0!</v>
      </c>
      <c r="K34" s="146" t="str">
        <f>IF(Punkte!U34&lt;&gt;0, Punkte!U34, "")</f>
        <v/>
      </c>
      <c r="L34" s="67" t="s">
        <v>64</v>
      </c>
      <c r="M34" s="133">
        <f>ROUND(Prozente!B42/5,1)*5</f>
        <v>0</v>
      </c>
      <c r="N34" s="134">
        <f t="shared" si="3"/>
        <v>-0.5</v>
      </c>
      <c r="P34" s="147" t="e">
        <f>VLOOKUP($I34,Prozente!$C$7:$D$21,2,FALSE)</f>
        <v>#DIV/0!</v>
      </c>
    </row>
    <row r="35" spans="1:16" s="3" customFormat="1" ht="16.5" thickBot="1">
      <c r="A35" s="92">
        <v>26</v>
      </c>
      <c r="B35" s="93"/>
      <c r="C35" s="138">
        <f>Punkte!C35</f>
        <v>0</v>
      </c>
      <c r="D35" s="139">
        <f>Punkte!D35</f>
        <v>0</v>
      </c>
      <c r="E35" s="110">
        <f>Punkte!O35</f>
        <v>0</v>
      </c>
      <c r="F35" s="97"/>
      <c r="G35" s="115">
        <f t="shared" si="2"/>
        <v>0</v>
      </c>
      <c r="H35" s="116" t="e">
        <f t="shared" si="0"/>
        <v>#DIV/0!</v>
      </c>
      <c r="I35" s="142" t="e">
        <f>IF(Punkte!S35&gt;0,Punkte!S35,"")</f>
        <v>#DIV/0!</v>
      </c>
      <c r="J35" s="10" t="e">
        <f t="shared" si="1"/>
        <v>#DIV/0!</v>
      </c>
      <c r="K35" s="146" t="str">
        <f>IF(Punkte!U35&lt;&gt;0, Punkte!U35, "")</f>
        <v/>
      </c>
      <c r="L35" s="72" t="s">
        <v>65</v>
      </c>
      <c r="M35" s="130">
        <f>ROUND(Prozente!B43/5,1)*5</f>
        <v>0</v>
      </c>
      <c r="N35" s="131">
        <f t="shared" si="3"/>
        <v>-0.5</v>
      </c>
      <c r="P35" s="147" t="e">
        <f>VLOOKUP($I35,Prozente!$C$7:$D$21,2,FALSE)</f>
        <v>#DIV/0!</v>
      </c>
    </row>
    <row r="36" spans="1:16" s="3" customFormat="1" ht="15.75">
      <c r="A36" s="92">
        <v>27</v>
      </c>
      <c r="B36" s="93"/>
      <c r="C36" s="138">
        <f>Punkte!C36</f>
        <v>0</v>
      </c>
      <c r="D36" s="139">
        <f>Punkte!D36</f>
        <v>0</v>
      </c>
      <c r="E36" s="110">
        <f>Punkte!O36</f>
        <v>0</v>
      </c>
      <c r="F36" s="97"/>
      <c r="G36" s="115">
        <f t="shared" si="2"/>
        <v>0</v>
      </c>
      <c r="H36" s="116" t="e">
        <f t="shared" si="0"/>
        <v>#DIV/0!</v>
      </c>
      <c r="I36" s="142" t="e">
        <f>IF(Punkte!S36&gt;0,Punkte!S36,"")</f>
        <v>#DIV/0!</v>
      </c>
      <c r="J36" s="10" t="e">
        <f t="shared" si="1"/>
        <v>#DIV/0!</v>
      </c>
      <c r="K36" s="146" t="str">
        <f>IF(Punkte!U36&lt;&gt;0, Punkte!U36, "")</f>
        <v/>
      </c>
      <c r="L36" s="71" t="s">
        <v>66</v>
      </c>
      <c r="M36" s="128">
        <f>ROUND(Prozente!B44/5,1)*5</f>
        <v>0</v>
      </c>
      <c r="N36" s="132">
        <f t="shared" si="3"/>
        <v>-0.5</v>
      </c>
      <c r="P36" s="147" t="e">
        <f>VLOOKUP($I36,Prozente!$C$7:$D$21,2,FALSE)</f>
        <v>#DIV/0!</v>
      </c>
    </row>
    <row r="37" spans="1:16" s="3" customFormat="1" ht="15.75">
      <c r="A37" s="92">
        <v>28</v>
      </c>
      <c r="B37" s="93"/>
      <c r="C37" s="138" t="str">
        <f>Punkte!C37</f>
        <v>Bei weniger Schülern nur</v>
      </c>
      <c r="D37" s="139">
        <f>Punkte!D37</f>
        <v>0</v>
      </c>
      <c r="E37" s="110">
        <f>Punkte!O37</f>
        <v>0</v>
      </c>
      <c r="F37" s="97"/>
      <c r="G37" s="115">
        <f t="shared" si="2"/>
        <v>0</v>
      </c>
      <c r="H37" s="116" t="e">
        <f t="shared" si="0"/>
        <v>#DIV/0!</v>
      </c>
      <c r="I37" s="142" t="e">
        <f>IF(Punkte!S37&gt;0,Punkte!S37,"")</f>
        <v>#DIV/0!</v>
      </c>
      <c r="J37" s="10" t="e">
        <f t="shared" si="1"/>
        <v>#DIV/0!</v>
      </c>
      <c r="K37" s="146" t="str">
        <f>IF(Punkte!U37&lt;&gt;0, Punkte!U37, "")</f>
        <v/>
      </c>
      <c r="L37" s="67" t="s">
        <v>67</v>
      </c>
      <c r="M37" s="133">
        <f>ROUND(Prozente!B45/5,1)*5</f>
        <v>0</v>
      </c>
      <c r="N37" s="134">
        <f t="shared" si="3"/>
        <v>-0.5</v>
      </c>
      <c r="P37" s="147" t="e">
        <f>VLOOKUP($I37,Prozente!$C$7:$D$21,2,FALSE)</f>
        <v>#DIV/0!</v>
      </c>
    </row>
    <row r="38" spans="1:16" s="3" customFormat="1" ht="16.5" thickBot="1">
      <c r="A38" s="92">
        <v>29</v>
      </c>
      <c r="B38" s="93"/>
      <c r="C38" s="138" t="str">
        <f>Punkte!C38</f>
        <v>die Inhalte löschen, nicht</v>
      </c>
      <c r="D38" s="139">
        <f>Punkte!D38</f>
        <v>0</v>
      </c>
      <c r="E38" s="110">
        <f>Punkte!O38</f>
        <v>0</v>
      </c>
      <c r="F38" s="97"/>
      <c r="G38" s="115">
        <f t="shared" si="2"/>
        <v>0</v>
      </c>
      <c r="H38" s="116" t="e">
        <f t="shared" si="0"/>
        <v>#DIV/0!</v>
      </c>
      <c r="I38" s="142" t="e">
        <f>IF(Punkte!S38&gt;0,Punkte!S38,"")</f>
        <v>#DIV/0!</v>
      </c>
      <c r="J38" s="10" t="e">
        <f t="shared" si="1"/>
        <v>#DIV/0!</v>
      </c>
      <c r="K38" s="146" t="str">
        <f>IF(Punkte!U38&lt;&gt;0, Punkte!U38, "")</f>
        <v/>
      </c>
      <c r="L38" s="72" t="s">
        <v>68</v>
      </c>
      <c r="M38" s="130">
        <f>ROUND(Prozente!B46/5,1)*5</f>
        <v>0</v>
      </c>
      <c r="N38" s="135">
        <f t="shared" si="3"/>
        <v>-0.5</v>
      </c>
      <c r="P38" s="147" t="e">
        <f>VLOOKUP($I38,Prozente!$C$7:$D$21,2,FALSE)</f>
        <v>#DIV/0!</v>
      </c>
    </row>
    <row r="39" spans="1:16" s="3" customFormat="1" ht="16.5" thickBot="1">
      <c r="A39" s="101">
        <v>30</v>
      </c>
      <c r="B39" s="102"/>
      <c r="C39" s="140" t="str">
        <f>Punkte!C39</f>
        <v>die kompletten Zeilen!</v>
      </c>
      <c r="D39" s="141">
        <f>Punkte!D39</f>
        <v>0</v>
      </c>
      <c r="E39" s="111">
        <f>Punkte!O39</f>
        <v>0</v>
      </c>
      <c r="F39" s="106"/>
      <c r="G39" s="118">
        <f t="shared" si="2"/>
        <v>0</v>
      </c>
      <c r="H39" s="119" t="e">
        <f t="shared" si="0"/>
        <v>#DIV/0!</v>
      </c>
      <c r="I39" s="120" t="e">
        <f>IF(Punkte!S39&gt;0,Punkte!S39,"")</f>
        <v>#DIV/0!</v>
      </c>
      <c r="J39" s="10" t="e">
        <f t="shared" si="1"/>
        <v>#DIV/0!</v>
      </c>
      <c r="K39" s="146" t="str">
        <f>IF(Punkte!U39&lt;&gt;0, Punkte!U39, "")</f>
        <v/>
      </c>
      <c r="L39" s="72" t="s">
        <v>69</v>
      </c>
      <c r="M39" s="130">
        <f>ROUND(Prozente!B47/5,1)*5</f>
        <v>0</v>
      </c>
      <c r="N39" s="131">
        <f t="shared" si="3"/>
        <v>-0.5</v>
      </c>
      <c r="P39" s="147" t="e">
        <f>VLOOKUP($I39,Prozente!$C$7:$D$21,2,FALSE)</f>
        <v>#DIV/0!</v>
      </c>
    </row>
    <row r="40" spans="1:16" s="3" customFormat="1">
      <c r="E40" s="5"/>
      <c r="F40" s="5"/>
      <c r="G40" s="7"/>
      <c r="H40" s="4"/>
      <c r="I40" s="23"/>
      <c r="J40" s="3" t="str">
        <f t="shared" si="1"/>
        <v/>
      </c>
      <c r="K40" s="39"/>
    </row>
    <row r="41" spans="1:16" s="3" customFormat="1">
      <c r="E41" s="5"/>
      <c r="F41" s="5"/>
      <c r="G41" s="7"/>
      <c r="H41" s="4"/>
      <c r="I41" s="23"/>
      <c r="J41" s="3" t="str">
        <f t="shared" si="1"/>
        <v/>
      </c>
      <c r="K41" s="39"/>
    </row>
    <row r="42" spans="1:16" s="3" customFormat="1">
      <c r="E42" s="5"/>
      <c r="F42" s="5"/>
      <c r="G42" s="7"/>
      <c r="H42" s="4"/>
      <c r="I42" s="23"/>
      <c r="J42" s="3" t="str">
        <f t="shared" si="1"/>
        <v/>
      </c>
      <c r="K42" s="39"/>
    </row>
    <row r="43" spans="1:16" s="3" customFormat="1">
      <c r="E43" s="5"/>
      <c r="F43" s="5"/>
      <c r="G43" s="7"/>
      <c r="H43" s="4"/>
      <c r="I43" s="23"/>
      <c r="J43" s="3" t="str">
        <f t="shared" si="1"/>
        <v/>
      </c>
      <c r="K43" s="39"/>
    </row>
    <row r="44" spans="1:16" s="3" customFormat="1">
      <c r="E44" s="5"/>
      <c r="F44" s="5"/>
      <c r="G44" s="7"/>
      <c r="H44" s="4"/>
      <c r="I44" s="23"/>
      <c r="J44" s="3" t="str">
        <f t="shared" si="1"/>
        <v/>
      </c>
      <c r="K44" s="39"/>
    </row>
    <row r="45" spans="1:16" s="3" customFormat="1">
      <c r="E45" s="5"/>
      <c r="F45" s="5"/>
      <c r="G45" s="7"/>
      <c r="H45" s="4"/>
      <c r="I45" s="23"/>
      <c r="J45" s="3" t="str">
        <f t="shared" si="1"/>
        <v/>
      </c>
      <c r="K45" s="39"/>
    </row>
    <row r="46" spans="1:16" s="3" customFormat="1">
      <c r="E46" s="5"/>
      <c r="F46" s="5"/>
      <c r="G46" s="7"/>
      <c r="H46" s="4"/>
      <c r="I46" s="23"/>
      <c r="K46" s="39"/>
    </row>
    <row r="47" spans="1:16" s="3" customFormat="1">
      <c r="E47" s="5"/>
      <c r="F47" s="5"/>
      <c r="G47" s="7"/>
      <c r="H47" s="4"/>
      <c r="I47" s="23"/>
      <c r="K47" s="39"/>
    </row>
    <row r="48" spans="1:16" s="3" customFormat="1">
      <c r="E48" s="5"/>
      <c r="F48" s="5"/>
      <c r="G48" s="7"/>
      <c r="H48" s="4"/>
      <c r="I48" s="23"/>
      <c r="K48" s="39"/>
    </row>
    <row r="49" spans="4:11" s="3" customFormat="1">
      <c r="E49" s="5"/>
      <c r="F49" s="5"/>
      <c r="H49" s="4"/>
      <c r="I49" s="23"/>
      <c r="J49" s="3" t="str">
        <f t="shared" si="1"/>
        <v/>
      </c>
      <c r="K49" s="39"/>
    </row>
    <row r="50" spans="4:11" s="6" customFormat="1">
      <c r="D50" s="3"/>
      <c r="E50" s="8"/>
      <c r="F50" s="8"/>
      <c r="H50" s="4"/>
      <c r="I50" s="23"/>
      <c r="J50" s="3" t="str">
        <f t="shared" si="1"/>
        <v/>
      </c>
      <c r="K50" s="39"/>
    </row>
  </sheetData>
  <sheetProtection password="EE0C" sheet="1" objects="1" scenarios="1" formatCells="0"/>
  <mergeCells count="2">
    <mergeCell ref="E5:F5"/>
    <mergeCell ref="A1:N1"/>
  </mergeCells>
  <phoneticPr fontId="0" type="noConversion"/>
  <conditionalFormatting sqref="M18:N18">
    <cfRule type="iconSet" priority="4">
      <iconSet iconSet="3Symbols2" showValue="0" reverse="1">
        <cfvo type="percent" val="0"/>
        <cfvo type="num" val="0.33300000000000002"/>
        <cfvo type="num" val="0.33400000000000002"/>
      </iconSet>
    </cfRule>
  </conditionalFormatting>
  <conditionalFormatting sqref="G10:G39">
    <cfRule type="iconSet" priority="1">
      <iconSet iconSet="3Symbols2" showValue="0">
        <cfvo type="percent" val="0"/>
        <cfvo type="num" val="-2.0000000000000001E-4"/>
        <cfvo type="num" val="-1E-4" gte="0"/>
      </iconSet>
    </cfRule>
  </conditionalFormatting>
  <printOptions horizontalCentered="1" verticalCentered="1"/>
  <pageMargins left="0.78740157480314965" right="0.78740157480314965" top="0.78740157480314965" bottom="0.78740157480314965" header="0.11811023622047245" footer="0.11811023622047245"/>
  <pageSetup paperSize="9" scale="79" orientation="landscape" useFirstPageNumber="1" horizontalDpi="300" verticalDpi="300" r:id="rId1"/>
  <headerFooter alignWithMargins="0">
    <oddFooter>&amp;R&amp;D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3:D47"/>
  <sheetViews>
    <sheetView topLeftCell="A7" workbookViewId="0">
      <selection activeCell="B7" sqref="B7"/>
    </sheetView>
  </sheetViews>
  <sheetFormatPr baseColWidth="10" defaultRowHeight="12.75"/>
  <cols>
    <col min="2" max="2" width="15" customWidth="1"/>
    <col min="3" max="4" width="10" customWidth="1"/>
  </cols>
  <sheetData>
    <row r="3" spans="2:4" ht="22.5" customHeight="1">
      <c r="B3" s="41" t="s">
        <v>0</v>
      </c>
      <c r="C3" s="12"/>
      <c r="D3" s="42"/>
    </row>
    <row r="4" spans="2:4" ht="18.75" customHeight="1">
      <c r="B4" s="12" t="s">
        <v>48</v>
      </c>
      <c r="C4" s="12"/>
      <c r="D4" s="42"/>
    </row>
    <row r="5" spans="2:4">
      <c r="B5" s="12"/>
      <c r="C5" s="12"/>
      <c r="D5" s="42"/>
    </row>
    <row r="6" spans="2:4" ht="22.5" customHeight="1">
      <c r="B6" s="58" t="s">
        <v>21</v>
      </c>
      <c r="C6" s="58" t="s">
        <v>2</v>
      </c>
      <c r="D6" s="59" t="s">
        <v>40</v>
      </c>
    </row>
    <row r="7" spans="2:4">
      <c r="B7" s="150">
        <v>0</v>
      </c>
      <c r="C7" s="55">
        <v>6</v>
      </c>
      <c r="D7" s="57">
        <v>0</v>
      </c>
    </row>
    <row r="8" spans="2:4">
      <c r="B8" s="150">
        <v>20</v>
      </c>
      <c r="C8" s="55" t="s">
        <v>29</v>
      </c>
      <c r="D8" s="57">
        <v>1</v>
      </c>
    </row>
    <row r="9" spans="2:4">
      <c r="B9" s="150">
        <v>23</v>
      </c>
      <c r="C9" s="55">
        <v>5</v>
      </c>
      <c r="D9" s="57">
        <v>2</v>
      </c>
    </row>
    <row r="10" spans="2:4">
      <c r="B10" s="150">
        <v>42</v>
      </c>
      <c r="C10" s="55" t="s">
        <v>28</v>
      </c>
      <c r="D10" s="57">
        <v>3</v>
      </c>
    </row>
    <row r="11" spans="2:4">
      <c r="B11" s="151">
        <v>45</v>
      </c>
      <c r="C11" s="55" t="s">
        <v>8</v>
      </c>
      <c r="D11" s="57">
        <v>4</v>
      </c>
    </row>
    <row r="12" spans="2:4">
      <c r="B12" s="150">
        <v>48</v>
      </c>
      <c r="C12" s="55">
        <v>4</v>
      </c>
      <c r="D12" s="57">
        <v>5</v>
      </c>
    </row>
    <row r="13" spans="2:4">
      <c r="B13" s="150">
        <v>58</v>
      </c>
      <c r="C13" s="55" t="s">
        <v>3</v>
      </c>
      <c r="D13" s="57">
        <v>6</v>
      </c>
    </row>
    <row r="14" spans="2:4">
      <c r="B14" s="150">
        <v>61</v>
      </c>
      <c r="C14" s="55" t="s">
        <v>6</v>
      </c>
      <c r="D14" s="57">
        <v>7</v>
      </c>
    </row>
    <row r="15" spans="2:4">
      <c r="B15" s="150">
        <v>64</v>
      </c>
      <c r="C15" s="55">
        <v>3</v>
      </c>
      <c r="D15" s="57">
        <v>8</v>
      </c>
    </row>
    <row r="16" spans="2:4">
      <c r="B16" s="150">
        <v>74</v>
      </c>
      <c r="C16" s="56" t="s">
        <v>4</v>
      </c>
      <c r="D16" s="57">
        <v>9</v>
      </c>
    </row>
    <row r="17" spans="2:4">
      <c r="B17" s="151">
        <v>77</v>
      </c>
      <c r="C17" s="56" t="s">
        <v>7</v>
      </c>
      <c r="D17" s="57">
        <v>10</v>
      </c>
    </row>
    <row r="18" spans="2:4">
      <c r="B18" s="151">
        <v>80</v>
      </c>
      <c r="C18" s="55">
        <v>2</v>
      </c>
      <c r="D18" s="57">
        <v>11</v>
      </c>
    </row>
    <row r="19" spans="2:4">
      <c r="B19" s="150">
        <v>90</v>
      </c>
      <c r="C19" s="56" t="s">
        <v>5</v>
      </c>
      <c r="D19" s="57">
        <v>12</v>
      </c>
    </row>
    <row r="20" spans="2:4">
      <c r="B20" s="151">
        <v>93</v>
      </c>
      <c r="C20" s="56" t="s">
        <v>27</v>
      </c>
      <c r="D20" s="57">
        <v>13</v>
      </c>
    </row>
    <row r="21" spans="2:4">
      <c r="B21" s="150">
        <v>95</v>
      </c>
      <c r="C21" s="55">
        <v>1</v>
      </c>
      <c r="D21" s="57">
        <v>14</v>
      </c>
    </row>
    <row r="30" spans="2:4" hidden="1">
      <c r="B30" t="s">
        <v>50</v>
      </c>
    </row>
    <row r="31" spans="2:4" hidden="1">
      <c r="B31" s="64" t="s">
        <v>51</v>
      </c>
    </row>
    <row r="32" spans="2:4" hidden="1"/>
    <row r="33" spans="2:2" hidden="1">
      <c r="B33" s="60">
        <f>ROUND(Punkte!O$8*B21/100,1)</f>
        <v>0</v>
      </c>
    </row>
    <row r="34" spans="2:2" hidden="1">
      <c r="B34" s="60">
        <f>ROUND(Punkte!O$8*B20/100,1)</f>
        <v>0</v>
      </c>
    </row>
    <row r="35" spans="2:2" hidden="1">
      <c r="B35" s="60">
        <f>ROUND(Punkte!O$8*B19/100,1)</f>
        <v>0</v>
      </c>
    </row>
    <row r="36" spans="2:2" hidden="1">
      <c r="B36" s="60">
        <f>ROUND(Punkte!O$8*B18/100,1)</f>
        <v>0</v>
      </c>
    </row>
    <row r="37" spans="2:2" hidden="1">
      <c r="B37" s="60">
        <f>ROUND(Punkte!O$8*B17/100,1)</f>
        <v>0</v>
      </c>
    </row>
    <row r="38" spans="2:2" hidden="1">
      <c r="B38" s="60">
        <f>ROUND(Punkte!O$8*B16/100,1)</f>
        <v>0</v>
      </c>
    </row>
    <row r="39" spans="2:2" hidden="1">
      <c r="B39" s="60">
        <f>ROUND(Punkte!O$8*B15/100,1)</f>
        <v>0</v>
      </c>
    </row>
    <row r="40" spans="2:2" hidden="1">
      <c r="B40" s="60">
        <f>ROUND(Punkte!O$8*B14/100,1)</f>
        <v>0</v>
      </c>
    </row>
    <row r="41" spans="2:2" hidden="1">
      <c r="B41" s="60">
        <f>ROUND(Punkte!O$8*B13/100,1)</f>
        <v>0</v>
      </c>
    </row>
    <row r="42" spans="2:2" hidden="1">
      <c r="B42" s="60">
        <f>ROUND(Punkte!O$8*B12/100,1)</f>
        <v>0</v>
      </c>
    </row>
    <row r="43" spans="2:2" hidden="1">
      <c r="B43" s="60">
        <f>ROUND(Punkte!O$8*B11/100,1)</f>
        <v>0</v>
      </c>
    </row>
    <row r="44" spans="2:2" hidden="1">
      <c r="B44" s="60">
        <f>ROUND(Punkte!O$8*B10/100,1)</f>
        <v>0</v>
      </c>
    </row>
    <row r="45" spans="2:2" hidden="1">
      <c r="B45" s="60">
        <f>ROUND(Punkte!O$8*B9/100,1)</f>
        <v>0</v>
      </c>
    </row>
    <row r="46" spans="2:2" hidden="1">
      <c r="B46" s="60">
        <f>ROUND(Punkte!O$8*B8/100,1)</f>
        <v>0</v>
      </c>
    </row>
    <row r="47" spans="2:2" hidden="1">
      <c r="B47" s="60">
        <f>ROUND(Punkte!O$8*B7/100,1)</f>
        <v>0</v>
      </c>
    </row>
  </sheetData>
  <sheetProtection password="EE0C" sheet="1" objects="1" scenarios="1" selectLockedCells="1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Punkte</vt:lpstr>
      <vt:lpstr>Noten</vt:lpstr>
      <vt:lpstr>Prozente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Notenberechnung Mittelstufe</dc:title>
  <dc:subject>Notenberechnung</dc:subject>
  <dc:creator>Mirko Krotzky</dc:creator>
  <cp:keywords>Noten, Berechnung, Mittelstufe, Sekundarstufe I</cp:keywords>
  <cp:lastModifiedBy>Johanna Erbe</cp:lastModifiedBy>
  <cp:revision>1</cp:revision>
  <cp:lastPrinted>2011-06-07T16:14:36Z</cp:lastPrinted>
  <dcterms:created xsi:type="dcterms:W3CDTF">1997-10-15T10:16:26Z</dcterms:created>
  <dcterms:modified xsi:type="dcterms:W3CDTF">2013-02-16T08:31:34Z</dcterms:modified>
  <cp:category>Schule</cp:category>
  <cp:contentStatus>Aktuell</cp:contentStatus>
</cp:coreProperties>
</file>